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HR\Payroll\"/>
    </mc:Choice>
  </mc:AlternateContent>
  <xr:revisionPtr revIDLastSave="0" documentId="13_ncr:1_{7D24F9CF-F0D7-49C3-AFB5-DAC133AB73DB}" xr6:coauthVersionLast="47" xr6:coauthVersionMax="47" xr10:uidLastSave="{00000000-0000-0000-0000-000000000000}"/>
  <bookViews>
    <workbookView xWindow="-120" yWindow="-120" windowWidth="29040" windowHeight="15840" tabRatio="849" xr2:uid="{96673698-E200-4709-81B5-4E0CF903A155}"/>
  </bookViews>
  <sheets>
    <sheet name="Rollup" sheetId="16" r:id="rId1"/>
    <sheet name="Chairman BOC" sheetId="4" r:id="rId2"/>
    <sheet name="Dist 1" sheetId="9" r:id="rId3"/>
    <sheet name="Dist 2" sheetId="17" r:id="rId4"/>
    <sheet name="Dist 3" sheetId="18" r:id="rId5"/>
    <sheet name="Dist 4" sheetId="19" r:id="rId6"/>
    <sheet name="Coroner" sheetId="6" r:id="rId7"/>
    <sheet name="Probate Judge" sheetId="15" r:id="rId8"/>
    <sheet name="PT Magistrate" sheetId="13" r:id="rId9"/>
    <sheet name="Tax Commissioner" sheetId="2" r:id="rId10"/>
    <sheet name="Clerk of Court" sheetId="1" r:id="rId11"/>
    <sheet name="Sheriff" sheetId="3" r:id="rId12"/>
  </sheets>
  <definedNames>
    <definedName name="_xlnm.Print_Area" localSheetId="1">'Chairman BOC'!$A$1:$I$42</definedName>
    <definedName name="_xlnm.Print_Area" localSheetId="10">'Clerk of Court'!$A$1:$I$47</definedName>
    <definedName name="_xlnm.Print_Area" localSheetId="6">Coroner!$A$1:$I$47</definedName>
    <definedName name="_xlnm.Print_Area" localSheetId="2">'Dist 1'!$A$1:$I$50</definedName>
    <definedName name="_xlnm.Print_Area" localSheetId="3">'Dist 2'!$A$1:$I$50</definedName>
    <definedName name="_xlnm.Print_Area" localSheetId="4">'Dist 3'!$A$1:$I$50</definedName>
    <definedName name="_xlnm.Print_Area" localSheetId="5">'Dist 4'!$A$1:$I$50</definedName>
    <definedName name="_xlnm.Print_Area" localSheetId="7">'Probate Judge'!$A$1:$I$53</definedName>
    <definedName name="_xlnm.Print_Area" localSheetId="8">'PT Magistrate'!$A$1:$I$46</definedName>
    <definedName name="_xlnm.Print_Area" localSheetId="0">Rollup!$A$1:$E$36</definedName>
    <definedName name="_xlnm.Print_Area" localSheetId="11">Sheriff!$A$1:$I$47</definedName>
    <definedName name="_xlnm.Print_Area" localSheetId="9">'Tax Commissioner'!$A$1:$I$47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6" l="1"/>
  <c r="C18" i="16"/>
  <c r="D27" i="3"/>
  <c r="D26" i="3"/>
  <c r="D29" i="1"/>
  <c r="D28" i="1"/>
  <c r="D30" i="2"/>
  <c r="D29" i="2"/>
  <c r="D27" i="15"/>
  <c r="D26" i="15"/>
  <c r="D35" i="6"/>
  <c r="D34" i="6"/>
  <c r="D30" i="19"/>
  <c r="D29" i="19"/>
  <c r="D30" i="18"/>
  <c r="D29" i="18"/>
  <c r="D29" i="17"/>
  <c r="D30" i="9"/>
  <c r="D29" i="9"/>
  <c r="D27" i="4"/>
  <c r="D26" i="4"/>
  <c r="D37" i="19"/>
  <c r="D10" i="19"/>
  <c r="D37" i="18"/>
  <c r="D10" i="18"/>
  <c r="D37" i="17"/>
  <c r="D10" i="17"/>
  <c r="A2" i="4"/>
  <c r="A2" i="17" s="1"/>
  <c r="A2" i="19" l="1"/>
  <c r="A2" i="6" s="1"/>
  <c r="A2" i="18"/>
  <c r="D13" i="19"/>
  <c r="D13" i="18"/>
  <c r="D13" i="17"/>
  <c r="D10" i="13"/>
  <c r="D10" i="9"/>
  <c r="D12" i="4"/>
  <c r="D13" i="2"/>
  <c r="D15" i="2" s="1"/>
  <c r="D12" i="3"/>
  <c r="A1" i="3"/>
  <c r="A1" i="2" s="1"/>
  <c r="A1" i="15" s="1"/>
  <c r="A1" i="13" s="1"/>
  <c r="D12" i="1"/>
  <c r="D14" i="1" s="1"/>
  <c r="D38" i="15"/>
  <c r="D39" i="15" s="1"/>
  <c r="D43" i="15" s="1"/>
  <c r="H34" i="15"/>
  <c r="G35" i="15" s="1"/>
  <c r="H35" i="15" s="1"/>
  <c r="G36" i="15" s="1"/>
  <c r="H36" i="15" s="1"/>
  <c r="G37" i="15" s="1"/>
  <c r="H37" i="15" s="1"/>
  <c r="G38" i="15" s="1"/>
  <c r="H38" i="15" s="1"/>
  <c r="G39" i="15" s="1"/>
  <c r="H39" i="15" s="1"/>
  <c r="D12" i="15"/>
  <c r="H7" i="15"/>
  <c r="G8" i="15" s="1"/>
  <c r="H8" i="15" s="1"/>
  <c r="D14" i="18" l="1"/>
  <c r="D15" i="18" s="1"/>
  <c r="D14" i="19"/>
  <c r="D14" i="17"/>
  <c r="A1" i="6"/>
  <c r="D13" i="9"/>
  <c r="D14" i="9" s="1"/>
  <c r="G9" i="15"/>
  <c r="H9" i="15" s="1"/>
  <c r="G10" i="15" s="1"/>
  <c r="H10" i="15" s="1"/>
  <c r="G11" i="15" s="1"/>
  <c r="H11" i="15" s="1"/>
  <c r="G12" i="15" s="1"/>
  <c r="H12" i="15" s="1"/>
  <c r="D16" i="18" l="1"/>
  <c r="D15" i="19"/>
  <c r="D17" i="18"/>
  <c r="D18" i="18" s="1"/>
  <c r="D15" i="17"/>
  <c r="D16" i="17" s="1"/>
  <c r="A1" i="4"/>
  <c r="A1" i="16"/>
  <c r="D15" i="9"/>
  <c r="D16" i="9" s="1"/>
  <c r="D15" i="15"/>
  <c r="D17" i="15" s="1"/>
  <c r="D18" i="15" s="1"/>
  <c r="D20" i="15" s="1"/>
  <c r="A1" i="9" l="1"/>
  <c r="A1" i="17"/>
  <c r="A1" i="18"/>
  <c r="A1" i="19"/>
  <c r="D16" i="19"/>
  <c r="D19" i="18"/>
  <c r="D17" i="17"/>
  <c r="D17" i="9"/>
  <c r="D18" i="9" s="1"/>
  <c r="D19" i="9" s="1"/>
  <c r="D23" i="15"/>
  <c r="D17" i="19" l="1"/>
  <c r="D20" i="18"/>
  <c r="D21" i="18"/>
  <c r="D18" i="17"/>
  <c r="D20" i="9"/>
  <c r="D24" i="15"/>
  <c r="H7" i="13"/>
  <c r="G8" i="13" s="1"/>
  <c r="H8" i="13" s="1"/>
  <c r="H7" i="9"/>
  <c r="D37" i="9" s="1"/>
  <c r="H7" i="6"/>
  <c r="D15" i="3"/>
  <c r="D17" i="3" s="1"/>
  <c r="D18" i="3" s="1"/>
  <c r="D20" i="3" s="1"/>
  <c r="D23" i="3" s="1"/>
  <c r="H13" i="4"/>
  <c r="G14" i="4" s="1"/>
  <c r="H14" i="4" s="1"/>
  <c r="H11" i="4"/>
  <c r="G12" i="4" s="1"/>
  <c r="H12" i="4" s="1"/>
  <c r="H7" i="4"/>
  <c r="G8" i="4" s="1"/>
  <c r="H8" i="4" s="1"/>
  <c r="G9" i="4" s="1"/>
  <c r="H9" i="4" s="1"/>
  <c r="G10" i="4" s="1"/>
  <c r="H10" i="4" s="1"/>
  <c r="H7" i="3"/>
  <c r="H7" i="2"/>
  <c r="H7" i="1"/>
  <c r="D31" i="15" l="1"/>
  <c r="D45" i="15" s="1"/>
  <c r="C13" i="16" s="1"/>
  <c r="D25" i="15"/>
  <c r="D18" i="19"/>
  <c r="D22" i="18"/>
  <c r="D23" i="18" s="1"/>
  <c r="D24" i="18" s="1"/>
  <c r="D19" i="17"/>
  <c r="D20" i="17" s="1"/>
  <c r="D21" i="17" s="1"/>
  <c r="D22" i="17" s="1"/>
  <c r="D23" i="17" s="1"/>
  <c r="D24" i="17" s="1"/>
  <c r="D25" i="17" s="1"/>
  <c r="D26" i="17" s="1"/>
  <c r="D27" i="17" s="1"/>
  <c r="D15" i="4"/>
  <c r="D17" i="4" s="1"/>
  <c r="D18" i="4" s="1"/>
  <c r="D20" i="4" s="1"/>
  <c r="D23" i="4" s="1"/>
  <c r="G8" i="2"/>
  <c r="H8" i="2" s="1"/>
  <c r="G9" i="2" s="1"/>
  <c r="H9" i="2" s="1"/>
  <c r="D24" i="3"/>
  <c r="D25" i="3" s="1"/>
  <c r="G9" i="13"/>
  <c r="H9" i="13" s="1"/>
  <c r="G10" i="13" s="1"/>
  <c r="H10" i="13" s="1"/>
  <c r="G11" i="13" s="1"/>
  <c r="H11" i="13" s="1"/>
  <c r="G12" i="13" s="1"/>
  <c r="H12" i="13" s="1"/>
  <c r="G8" i="1"/>
  <c r="H8" i="1" s="1"/>
  <c r="D46" i="15" l="1"/>
  <c r="D13" i="16" s="1"/>
  <c r="D28" i="17"/>
  <c r="D30" i="17" s="1"/>
  <c r="D32" i="17" s="1"/>
  <c r="D38" i="17" s="1"/>
  <c r="D40" i="17" s="1"/>
  <c r="D41" i="17" s="1"/>
  <c r="D9" i="16" s="1"/>
  <c r="D19" i="19"/>
  <c r="D20" i="19" s="1"/>
  <c r="D21" i="19" s="1"/>
  <c r="D22" i="19" s="1"/>
  <c r="D23" i="19" s="1"/>
  <c r="D24" i="19" s="1"/>
  <c r="D25" i="19" s="1"/>
  <c r="D26" i="19" s="1"/>
  <c r="D27" i="19" s="1"/>
  <c r="D25" i="18"/>
  <c r="D26" i="18" s="1"/>
  <c r="D24" i="4"/>
  <c r="D25" i="4" s="1"/>
  <c r="D29" i="4"/>
  <c r="D33" i="4" s="1"/>
  <c r="D29" i="3"/>
  <c r="D13" i="13"/>
  <c r="D15" i="13" s="1"/>
  <c r="D16" i="13" s="1"/>
  <c r="D18" i="13" s="1"/>
  <c r="D10" i="6"/>
  <c r="G10" i="2"/>
  <c r="H10" i="2" s="1"/>
  <c r="G11" i="2" s="1"/>
  <c r="H11" i="2" s="1"/>
  <c r="G12" i="2" s="1"/>
  <c r="H12" i="2" s="1"/>
  <c r="G13" i="2" s="1"/>
  <c r="H13" i="2" s="1"/>
  <c r="G14" i="2" s="1"/>
  <c r="H14" i="2" s="1"/>
  <c r="G15" i="2" s="1"/>
  <c r="H15" i="2" s="1"/>
  <c r="G9" i="1"/>
  <c r="H9" i="1" s="1"/>
  <c r="G10" i="1" s="1"/>
  <c r="H10" i="1" s="1"/>
  <c r="D17" i="1" s="1"/>
  <c r="D32" i="19" l="1"/>
  <c r="D38" i="19" s="1"/>
  <c r="D40" i="19" s="1"/>
  <c r="D41" i="19" s="1"/>
  <c r="D11" i="16" s="1"/>
  <c r="D28" i="19"/>
  <c r="C9" i="16"/>
  <c r="D27" i="18"/>
  <c r="D21" i="13"/>
  <c r="D34" i="4"/>
  <c r="D7" i="16" s="1"/>
  <c r="C7" i="16"/>
  <c r="D33" i="3"/>
  <c r="D12" i="6"/>
  <c r="D13" i="6" s="1"/>
  <c r="D15" i="6" s="1"/>
  <c r="D18" i="2"/>
  <c r="D20" i="2" s="1"/>
  <c r="D21" i="2" s="1"/>
  <c r="D23" i="2" s="1"/>
  <c r="D26" i="2" s="1"/>
  <c r="D19" i="1"/>
  <c r="C11" i="16" l="1"/>
  <c r="D32" i="18"/>
  <c r="D38" i="18" s="1"/>
  <c r="D40" i="18" s="1"/>
  <c r="D41" i="18" s="1"/>
  <c r="D10" i="16" s="1"/>
  <c r="D28" i="18"/>
  <c r="D34" i="3"/>
  <c r="D17" i="16" s="1"/>
  <c r="C17" i="16"/>
  <c r="D22" i="13"/>
  <c r="D18" i="6"/>
  <c r="D21" i="9"/>
  <c r="D27" i="2"/>
  <c r="D28" i="2" s="1"/>
  <c r="D20" i="1"/>
  <c r="D22" i="1" s="1"/>
  <c r="C10" i="16" l="1"/>
  <c r="D23" i="13"/>
  <c r="D19" i="6"/>
  <c r="D22" i="9"/>
  <c r="D23" i="9" s="1"/>
  <c r="D32" i="2"/>
  <c r="D39" i="2" s="1"/>
  <c r="D25" i="1"/>
  <c r="D20" i="6" l="1"/>
  <c r="D40" i="2"/>
  <c r="D15" i="16" s="1"/>
  <c r="C15" i="16"/>
  <c r="D24" i="9"/>
  <c r="D25" i="9" s="1"/>
  <c r="D26" i="1"/>
  <c r="D27" i="1" s="1"/>
  <c r="D21" i="6" l="1"/>
  <c r="D22" i="6"/>
  <c r="D26" i="9"/>
  <c r="D27" i="9" s="1"/>
  <c r="D28" i="9" s="1"/>
  <c r="D31" i="1"/>
  <c r="D38" i="1" s="1"/>
  <c r="D39" i="1" l="1"/>
  <c r="D16" i="16" s="1"/>
  <c r="C16" i="16"/>
  <c r="D23" i="6"/>
  <c r="D24" i="6" s="1"/>
  <c r="D24" i="13" l="1"/>
  <c r="D25" i="13" s="1"/>
  <c r="D26" i="13" s="1"/>
  <c r="D27" i="13" s="1"/>
  <c r="D28" i="13" s="1"/>
  <c r="D29" i="13" s="1"/>
  <c r="D30" i="13" s="1"/>
  <c r="D25" i="6"/>
  <c r="D26" i="6" s="1"/>
  <c r="D27" i="6" s="1"/>
  <c r="D28" i="6" s="1"/>
  <c r="D29" i="6" s="1"/>
  <c r="D30" i="6" s="1"/>
  <c r="D31" i="6" s="1"/>
  <c r="D32" i="6" s="1"/>
  <c r="D33" i="6" s="1"/>
  <c r="D32" i="13" l="1"/>
  <c r="D36" i="13" s="1"/>
  <c r="D31" i="13"/>
  <c r="C14" i="16"/>
  <c r="D37" i="13"/>
  <c r="D14" i="16" s="1"/>
  <c r="D37" i="6"/>
  <c r="D41" i="6" s="1"/>
  <c r="D32" i="9"/>
  <c r="D38" i="9" s="1"/>
  <c r="D40" i="9" s="1"/>
  <c r="D42" i="6" l="1"/>
  <c r="D12" i="16" s="1"/>
  <c r="C12" i="16"/>
  <c r="D41" i="9"/>
  <c r="D8" i="16" s="1"/>
  <c r="C8" i="16"/>
  <c r="A2" i="9" l="1"/>
  <c r="A2" i="2" l="1"/>
  <c r="A2" i="15" s="1"/>
  <c r="A2" i="13" s="1"/>
  <c r="A2" i="1" s="1"/>
  <c r="A2" i="3" s="1"/>
</calcChain>
</file>

<file path=xl/sharedStrings.xml><?xml version="1.0" encoding="utf-8"?>
<sst xmlns="http://schemas.openxmlformats.org/spreadsheetml/2006/main" count="439" uniqueCount="126">
  <si>
    <t>Lincoln County Finance Department</t>
  </si>
  <si>
    <t>Elected Offical:</t>
  </si>
  <si>
    <t>Amanda A. Doss, Superior Court Clerk</t>
  </si>
  <si>
    <t>Start</t>
  </si>
  <si>
    <t>End</t>
  </si>
  <si>
    <t>1st Term</t>
  </si>
  <si>
    <t>Full Four Year Terms</t>
  </si>
  <si>
    <t>2nd Term</t>
  </si>
  <si>
    <t>3rd Term</t>
  </si>
  <si>
    <t>4th Term</t>
  </si>
  <si>
    <t>Clerk to Juvenile Court</t>
  </si>
  <si>
    <t>Jury Management</t>
  </si>
  <si>
    <t>Base Subtotal</t>
  </si>
  <si>
    <t>Number of Complete 4 yr Terms</t>
  </si>
  <si>
    <t>Total COLA</t>
  </si>
  <si>
    <t>COLA Subtotal</t>
  </si>
  <si>
    <t>Brenda T Danner, Tax Commissioner</t>
  </si>
  <si>
    <t>5th Term</t>
  </si>
  <si>
    <t>6th Term</t>
  </si>
  <si>
    <t>7th Term</t>
  </si>
  <si>
    <t>8th Term</t>
  </si>
  <si>
    <t>Courts</t>
  </si>
  <si>
    <t>Paul C Reviere, Sheriff</t>
  </si>
  <si>
    <t>Lee D Moss, Probate Judge</t>
  </si>
  <si>
    <t>Traffic Court</t>
  </si>
  <si>
    <t>Elected Official:</t>
  </si>
  <si>
    <t>Magistrate Terms</t>
  </si>
  <si>
    <t>Walker T Norman, Chairman</t>
  </si>
  <si>
    <t>Tim Quarles, Coroner</t>
  </si>
  <si>
    <t>CY 2020</t>
  </si>
  <si>
    <t>CY 2021</t>
  </si>
  <si>
    <t>CY 2022</t>
  </si>
  <si>
    <t>Step 1 - Base Salary:</t>
  </si>
  <si>
    <t>Step 2 - Statutory Supplements:</t>
  </si>
  <si>
    <t>Step 3 - Longevity:</t>
  </si>
  <si>
    <t>Longevity Add-on</t>
  </si>
  <si>
    <t>Subtotal after Longevity</t>
  </si>
  <si>
    <t>Longevity % Per Complete Term</t>
  </si>
  <si>
    <t>Total Cola</t>
  </si>
  <si>
    <t>Step 7 - Longevity:</t>
  </si>
  <si>
    <t>Per Month</t>
  </si>
  <si>
    <t>Base Salary - population bracket 2</t>
  </si>
  <si>
    <t>Step 4 - COLA:</t>
  </si>
  <si>
    <t>Step 5 - Local Supplements</t>
  </si>
  <si>
    <t>Subtotal after COLA</t>
  </si>
  <si>
    <t xml:space="preserve">Step 6 - Tax Appeal Administrator </t>
  </si>
  <si>
    <t>Longevity % per complete Term</t>
  </si>
  <si>
    <t>Ex Officio Sheriff</t>
  </si>
  <si>
    <t>Longevity (max 55%)</t>
  </si>
  <si>
    <t>Step 5 - Local Supplement</t>
  </si>
  <si>
    <t>Total Probate Salary</t>
  </si>
  <si>
    <t>Total Chief Magistrate Supplement</t>
  </si>
  <si>
    <t>Total Statutory Supplements</t>
  </si>
  <si>
    <t>Supplement</t>
  </si>
  <si>
    <t>CY 2002</t>
  </si>
  <si>
    <t>CY 2003</t>
  </si>
  <si>
    <t>CY 2004</t>
  </si>
  <si>
    <t>CY 2005</t>
  </si>
  <si>
    <t>CY 2006</t>
  </si>
  <si>
    <t>CY 2007</t>
  </si>
  <si>
    <t>CY 2008</t>
  </si>
  <si>
    <t>CY 2015</t>
  </si>
  <si>
    <t>CY 2016</t>
  </si>
  <si>
    <t>CY 2017</t>
  </si>
  <si>
    <t>CY 2018</t>
  </si>
  <si>
    <t>CY 2019</t>
  </si>
  <si>
    <t>Step 14 - Local Supplements</t>
  </si>
  <si>
    <t>Base Salary - population bracket 1</t>
  </si>
  <si>
    <t>Step 2 - Training Supplement</t>
  </si>
  <si>
    <t># of Complete 4 yr Terms after 12/31/2004</t>
  </si>
  <si>
    <t>Larry Collins, District 2</t>
  </si>
  <si>
    <t>Brian Henderson, District 1</t>
  </si>
  <si>
    <t>Cooper Cliatt, District 3</t>
  </si>
  <si>
    <t>Stan Tankersley, District 4</t>
  </si>
  <si>
    <t>Longevity (max 10%)</t>
  </si>
  <si>
    <t>Laverta Elam, Part-time Magistrate Judge</t>
  </si>
  <si>
    <t>Step 2 - Statutary Suplement</t>
  </si>
  <si>
    <t>Longevity (max 35%)</t>
  </si>
  <si>
    <t>Longevity (max 30%)</t>
  </si>
  <si>
    <t>Longevity (max 25%)</t>
  </si>
  <si>
    <t>Name</t>
  </si>
  <si>
    <t>Title</t>
  </si>
  <si>
    <t>Walker T Norman</t>
  </si>
  <si>
    <t>Chairman</t>
  </si>
  <si>
    <t>Brian Henderson</t>
  </si>
  <si>
    <t>Commissioner, Dist 1</t>
  </si>
  <si>
    <t>Larry Collins</t>
  </si>
  <si>
    <t>Commissioner, Dist 2</t>
  </si>
  <si>
    <t>Commissioner, Dist 3</t>
  </si>
  <si>
    <t>Commissioner, Dist 4</t>
  </si>
  <si>
    <t>Cooper Cliatt</t>
  </si>
  <si>
    <t>Stan Tankersley</t>
  </si>
  <si>
    <t>Tim Quarles</t>
  </si>
  <si>
    <t>Coroner</t>
  </si>
  <si>
    <t>Brenda Danner</t>
  </si>
  <si>
    <t>Tax Commissioner</t>
  </si>
  <si>
    <t>Lee D Moss</t>
  </si>
  <si>
    <t>Probate Judge</t>
  </si>
  <si>
    <t>Laverta Elam</t>
  </si>
  <si>
    <t>Magistrate Judge</t>
  </si>
  <si>
    <t>Mandy Doss</t>
  </si>
  <si>
    <t>Clerk of Superior Court</t>
  </si>
  <si>
    <t>Paul C Reviere</t>
  </si>
  <si>
    <t>Sheriff</t>
  </si>
  <si>
    <t>Salary</t>
  </si>
  <si>
    <t>CY09-CY14</t>
  </si>
  <si>
    <t>Current</t>
  </si>
  <si>
    <t>3rd Term^</t>
  </si>
  <si>
    <t>^1st completed term after 12/31/2004</t>
  </si>
  <si>
    <t>Step 1 - Base Salary</t>
  </si>
  <si>
    <t>Step 2 - Statutory Supplements</t>
  </si>
  <si>
    <t>Step 4 - COLAS</t>
  </si>
  <si>
    <t>Step 6 - Chief Magistrate Supplement</t>
  </si>
  <si>
    <t>Step 8  - Court Clerk Supplement</t>
  </si>
  <si>
    <t>Step 3 - Longevity</t>
  </si>
  <si>
    <t>Step 4 - COLA</t>
  </si>
  <si>
    <t>Step 14 - Longevity</t>
  </si>
  <si>
    <t>Steps 3 to 13 - COLA</t>
  </si>
  <si>
    <t>Step 2 - Longevity</t>
  </si>
  <si>
    <t>Steps 3 to 13- COLAS</t>
  </si>
  <si>
    <t>Effective Date: January 1, 2022</t>
  </si>
  <si>
    <t>State Mandated Salaries for Elected and Other Officials for CY 2023</t>
  </si>
  <si>
    <t xml:space="preserve">CY23 Annual </t>
  </si>
  <si>
    <t>CY 2023</t>
  </si>
  <si>
    <t>Total CY 2023 Salary (D29 + D41)</t>
  </si>
  <si>
    <t>Total CY 2023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</si>
</sst>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??_);_(@_)"/>
    <numFmt numFmtId="165" formatCode="_(* #,##0_);_(* \(#,##0\);_(* &quot;-&quot;??_);_(@_)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4" fontId="0" fillId="2" borderId="0" xfId="2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0" fillId="2" borderId="0" xfId="0" applyNumberFormat="1" applyFill="1" applyAlignment="1">
      <alignment vertical="center"/>
    </xf>
    <xf numFmtId="44" fontId="0" fillId="2" borderId="0" xfId="2" applyFont="1" applyFill="1" applyBorder="1" applyAlignment="1">
      <alignment vertical="center"/>
    </xf>
    <xf numFmtId="44" fontId="2" fillId="2" borderId="0" xfId="2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38" fontId="0" fillId="2" borderId="0" xfId="1" applyNumberFormat="1" applyFont="1" applyFill="1" applyAlignment="1">
      <alignment vertical="center"/>
    </xf>
    <xf numFmtId="10" fontId="0" fillId="2" borderId="0" xfId="3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10" fontId="0" fillId="2" borderId="1" xfId="3" applyNumberFormat="1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44" fontId="1" fillId="2" borderId="0" xfId="2" applyFont="1" applyFill="1" applyAlignment="1">
      <alignment vertical="center"/>
    </xf>
    <xf numFmtId="44" fontId="2" fillId="2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/>
    </xf>
    <xf numFmtId="14" fontId="0" fillId="3" borderId="0" xfId="0" applyNumberFormat="1" applyFill="1" applyAlignment="1">
      <alignment vertical="center"/>
    </xf>
    <xf numFmtId="44" fontId="0" fillId="2" borderId="0" xfId="0" applyNumberFormat="1" applyFill="1" applyAlignment="1">
      <alignment vertical="center"/>
    </xf>
    <xf numFmtId="44" fontId="0" fillId="2" borderId="1" xfId="2" applyFont="1" applyFill="1" applyBorder="1" applyAlignment="1">
      <alignment vertical="center"/>
    </xf>
    <xf numFmtId="164" fontId="0" fillId="2" borderId="0" xfId="0" applyNumberFormat="1" applyFill="1" applyAlignment="1">
      <alignment vertical="center"/>
    </xf>
    <xf numFmtId="44" fontId="2" fillId="2" borderId="0" xfId="2" applyFont="1" applyFill="1" applyBorder="1" applyAlignment="1">
      <alignment vertical="center"/>
    </xf>
    <xf numFmtId="8" fontId="0" fillId="2" borderId="0" xfId="2" applyNumberFormat="1" applyFont="1" applyFill="1" applyAlignment="1">
      <alignment vertical="center"/>
    </xf>
    <xf numFmtId="38" fontId="0" fillId="2" borderId="0" xfId="2" applyNumberFormat="1" applyFont="1" applyFill="1" applyAlignment="1">
      <alignment vertical="center"/>
    </xf>
    <xf numFmtId="0" fontId="0" fillId="2" borderId="0" xfId="0" applyFill="1" applyAlignment="1">
      <alignment horizontal="right" vertical="center"/>
    </xf>
    <xf numFmtId="9" fontId="0" fillId="2" borderId="0" xfId="0" applyNumberFormat="1" applyFill="1" applyAlignment="1">
      <alignment vertical="center"/>
    </xf>
    <xf numFmtId="165" fontId="0" fillId="2" borderId="0" xfId="1" applyNumberFormat="1" applyFont="1" applyFill="1" applyAlignment="1">
      <alignment vertical="center"/>
    </xf>
    <xf numFmtId="10" fontId="0" fillId="2" borderId="0" xfId="3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4" fontId="2" fillId="2" borderId="1" xfId="2" applyFont="1" applyFill="1" applyBorder="1" applyAlignment="1">
      <alignment horizontal="center" vertical="center"/>
    </xf>
    <xf numFmtId="8" fontId="0" fillId="2" borderId="0" xfId="0" applyNumberFormat="1" applyFill="1" applyAlignment="1">
      <alignment vertical="center"/>
    </xf>
    <xf numFmtId="166" fontId="0" fillId="2" borderId="0" xfId="2" applyNumberFormat="1" applyFont="1" applyFill="1" applyAlignment="1">
      <alignment vertical="center"/>
    </xf>
    <xf numFmtId="44" fontId="0" fillId="2" borderId="1" xfId="0" applyNumberForma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171450</xdr:rowOff>
    </xdr:from>
    <xdr:to>
      <xdr:col>8</xdr:col>
      <xdr:colOff>28575</xdr:colOff>
      <xdr:row>38</xdr:row>
      <xdr:rowOff>140970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89A1B1-FC85-4126-968C-CE73B6D298CF}"/>
            </a:ext>
          </a:extLst>
        </xdr:cNvPr>
        <xdr:cNvSpPr txBox="1"/>
      </xdr:nvSpPr>
      <xdr:spPr>
        <a:xfrm>
          <a:off x="0" y="6419850"/>
          <a:ext cx="5943600" cy="731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0"/>
            <a:t>Note: </a:t>
          </a:r>
        </a:p>
        <a:p>
          <a:r>
            <a:rPr lang="en-US" sz="1100" i="0"/>
            <a:t>A. Local legislation passed in 1985, sets the Chairman's salary to mirror that provided by law for the Sheriff, including any and all supplements.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8</xdr:col>
      <xdr:colOff>457200</xdr:colOff>
      <xdr:row>49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E64249-D866-4AE0-AAAB-FF86DE506CD5}"/>
            </a:ext>
          </a:extLst>
        </xdr:cNvPr>
        <xdr:cNvSpPr txBox="1"/>
      </xdr:nvSpPr>
      <xdr:spPr>
        <a:xfrm>
          <a:off x="0" y="7731125"/>
          <a:ext cx="6505575" cy="142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Notes: </a:t>
          </a:r>
        </a:p>
        <a:p>
          <a:r>
            <a:rPr lang="en-US" sz="1100"/>
            <a:t>A. Local legislation passed in 1985, sets the base salary for commissioners</a:t>
          </a:r>
          <a:r>
            <a:rPr lang="en-US" sz="1100" baseline="0"/>
            <a:t> </a:t>
          </a:r>
          <a:r>
            <a:rPr lang="en-US" sz="1100"/>
            <a:t>at $1,200/year. </a:t>
          </a:r>
        </a:p>
        <a:p>
          <a:r>
            <a:rPr lang="en-US" sz="1100"/>
            <a:t>B. Beginning January 1, 2007, commissioners became entitled to longevity increases in compensation.*</a:t>
          </a:r>
          <a:endParaRPr lang="en-US" sz="1100" baseline="0"/>
        </a:p>
        <a:p>
          <a:r>
            <a:rPr lang="en-US" sz="1100" baseline="0"/>
            <a:t>C. </a:t>
          </a:r>
          <a:r>
            <a:rPr lang="en-US" sz="1100"/>
            <a:t>Commissioners serving four-year terms are entitled to an increase of 2.50% for each term completed after December 31, 2004. The maximum longevity increase is 10.00% for commissioners who have completed at least four terms since January 1, 2005.*</a:t>
          </a:r>
        </a:p>
        <a:p>
          <a:r>
            <a:rPr lang="en-US" sz="1100"/>
            <a:t>*O.C.G.A. § 36-5-29. 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8</xdr:col>
      <xdr:colOff>457200</xdr:colOff>
      <xdr:row>49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E11020A-6691-4BE7-B6B3-F75616CE3D15}"/>
            </a:ext>
          </a:extLst>
        </xdr:cNvPr>
        <xdr:cNvSpPr txBox="1"/>
      </xdr:nvSpPr>
      <xdr:spPr>
        <a:xfrm>
          <a:off x="0" y="7724775"/>
          <a:ext cx="6505575" cy="142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Notes: </a:t>
          </a:r>
        </a:p>
        <a:p>
          <a:r>
            <a:rPr lang="en-US" sz="1100"/>
            <a:t>A. Local legislation passed in 1985, sets the base salary for commissioners</a:t>
          </a:r>
          <a:r>
            <a:rPr lang="en-US" sz="1100" baseline="0"/>
            <a:t> </a:t>
          </a:r>
          <a:r>
            <a:rPr lang="en-US" sz="1100"/>
            <a:t>at $1,200/year. </a:t>
          </a:r>
        </a:p>
        <a:p>
          <a:r>
            <a:rPr lang="en-US" sz="1100"/>
            <a:t>B. Beginning January 1, 2007, commissioners became entitled to longevity increases in compensation.*</a:t>
          </a:r>
          <a:endParaRPr lang="en-US" sz="1100" baseline="0"/>
        </a:p>
        <a:p>
          <a:r>
            <a:rPr lang="en-US" sz="1100" baseline="0"/>
            <a:t>C. </a:t>
          </a:r>
          <a:r>
            <a:rPr lang="en-US" sz="1100"/>
            <a:t>Commissioners serving four-year terms are entitled to an increase of 2.50% for each term completed after December 31, 2004. The maximum longevity increase is 10.00% for commissioners who have completed at least four terms since January 1, 2005.*</a:t>
          </a:r>
        </a:p>
        <a:p>
          <a:r>
            <a:rPr lang="en-US" sz="1100"/>
            <a:t>*O.C.G.A. § 36-5-29. 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8</xdr:col>
      <xdr:colOff>457200</xdr:colOff>
      <xdr:row>49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BE65276-A750-40D5-83CC-44CE169493F4}"/>
            </a:ext>
          </a:extLst>
        </xdr:cNvPr>
        <xdr:cNvSpPr txBox="1"/>
      </xdr:nvSpPr>
      <xdr:spPr>
        <a:xfrm>
          <a:off x="0" y="7724775"/>
          <a:ext cx="6505575" cy="142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Notes: </a:t>
          </a:r>
        </a:p>
        <a:p>
          <a:r>
            <a:rPr lang="en-US" sz="1100"/>
            <a:t>A. Local legislation passed in 1985, sets the base salary for commissioners</a:t>
          </a:r>
          <a:r>
            <a:rPr lang="en-US" sz="1100" baseline="0"/>
            <a:t> </a:t>
          </a:r>
          <a:r>
            <a:rPr lang="en-US" sz="1100"/>
            <a:t>at $1,200/year. </a:t>
          </a:r>
        </a:p>
        <a:p>
          <a:r>
            <a:rPr lang="en-US" sz="1100"/>
            <a:t>B. Beginning January 1, 2007, commissioners became entitled to longevity increases in compensation.*</a:t>
          </a:r>
          <a:endParaRPr lang="en-US" sz="1100" baseline="0"/>
        </a:p>
        <a:p>
          <a:r>
            <a:rPr lang="en-US" sz="1100" baseline="0"/>
            <a:t>C. </a:t>
          </a:r>
          <a:r>
            <a:rPr lang="en-US" sz="1100"/>
            <a:t>Commissioners serving four-year terms are entitled to an increase of 2.50% for each term completed after December 31, 2004. The maximum longevity increase is 10.00% for commissioners who have completed at least four terms since January 1, 2005.*</a:t>
          </a:r>
        </a:p>
        <a:p>
          <a:r>
            <a:rPr lang="en-US" sz="1100"/>
            <a:t>*O.C.G.A. § 36-5-29. 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8</xdr:col>
      <xdr:colOff>457200</xdr:colOff>
      <xdr:row>49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84A1037-FD17-43F8-81A1-7D56CDE1D8C6}"/>
            </a:ext>
          </a:extLst>
        </xdr:cNvPr>
        <xdr:cNvSpPr txBox="1"/>
      </xdr:nvSpPr>
      <xdr:spPr>
        <a:xfrm>
          <a:off x="0" y="7724775"/>
          <a:ext cx="6505575" cy="142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Notes: </a:t>
          </a:r>
        </a:p>
        <a:p>
          <a:r>
            <a:rPr lang="en-US" sz="1100"/>
            <a:t>A. Local legislation passed in 1985, sets the base salary for commissioners</a:t>
          </a:r>
          <a:r>
            <a:rPr lang="en-US" sz="1100" baseline="0"/>
            <a:t> </a:t>
          </a:r>
          <a:r>
            <a:rPr lang="en-US" sz="1100"/>
            <a:t>at $1,200/year. </a:t>
          </a:r>
        </a:p>
        <a:p>
          <a:r>
            <a:rPr lang="en-US" sz="1100"/>
            <a:t>B. Beginning January 1, 2007, commissioners became entitled to longevity increases in compensation.*</a:t>
          </a:r>
          <a:endParaRPr lang="en-US" sz="1100" baseline="0"/>
        </a:p>
        <a:p>
          <a:r>
            <a:rPr lang="en-US" sz="1100" baseline="0"/>
            <a:t>C. </a:t>
          </a:r>
          <a:r>
            <a:rPr lang="en-US" sz="1100"/>
            <a:t>Commissioners serving four-year terms are entitled to an increase of 2.50% for each term completed after December 31, 2004. The maximum longevity increase is 10.00% for commissioners who have completed at least four terms since January 1, 2005.*</a:t>
          </a:r>
        </a:p>
        <a:p>
          <a:r>
            <a:rPr lang="en-US" sz="1100"/>
            <a:t>*O.C.G.A. § 36-5-29. 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79375</xdr:rowOff>
    </xdr:from>
    <xdr:to>
      <xdr:col>8</xdr:col>
      <xdr:colOff>590550</xdr:colOff>
      <xdr:row>51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0BFF387-45C9-4460-8B9F-3AE78E44118C}"/>
            </a:ext>
          </a:extLst>
        </xdr:cNvPr>
        <xdr:cNvSpPr txBox="1"/>
      </xdr:nvSpPr>
      <xdr:spPr>
        <a:xfrm>
          <a:off x="0" y="8810625"/>
          <a:ext cx="6511925" cy="103822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Notes: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effectLst/>
              <a:latin typeface="+mn-lt"/>
              <a:ea typeface="+mn-ea"/>
              <a:cs typeface="+mn-cs"/>
            </a:rPr>
            <a:t>A. </a:t>
          </a:r>
          <a:r>
            <a:rPr lang="en-US" sz="1100" b="0" i="0" u="none" strike="noStrike" baseline="0">
              <a:effectLst/>
              <a:latin typeface="+mn-lt"/>
              <a:ea typeface="+mn-ea"/>
              <a:cs typeface="+mn-cs"/>
            </a:rPr>
            <a:t>E</a:t>
          </a:r>
          <a:r>
            <a:rPr lang="en-US" sz="1100" b="0" i="0" u="none" strike="noStrike" baseline="0">
              <a:latin typeface="+mn-lt"/>
              <a:ea typeface="+mn-ea"/>
              <a:cs typeface="+mn-cs"/>
            </a:rPr>
            <a:t>ffective January 1, 2022, OCGA 15-9-63.1 re-set base supplment for probate judges serving as the chief magistrate, including all previously awarded COLAs.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8</xdr:col>
      <xdr:colOff>457200</xdr:colOff>
      <xdr:row>43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B639D1-B8F3-4F98-B8EF-E5259CAEA0CA}"/>
            </a:ext>
          </a:extLst>
        </xdr:cNvPr>
        <xdr:cNvSpPr txBox="1"/>
      </xdr:nvSpPr>
      <xdr:spPr>
        <a:xfrm>
          <a:off x="0" y="7391400"/>
          <a:ext cx="6505575" cy="103822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Notes: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effectLst/>
              <a:latin typeface="+mn-lt"/>
              <a:ea typeface="+mn-ea"/>
              <a:cs typeface="+mn-cs"/>
            </a:rPr>
            <a:t>A. </a:t>
          </a:r>
          <a:r>
            <a:rPr lang="en-US" sz="1100" b="0" i="0" u="none" strike="noStrike" baseline="0">
              <a:effectLst/>
              <a:latin typeface="+mn-lt"/>
              <a:ea typeface="+mn-ea"/>
              <a:cs typeface="+mn-cs"/>
            </a:rPr>
            <a:t>E</a:t>
          </a:r>
          <a:r>
            <a:rPr lang="en-US" sz="1100" b="0" i="0" u="none" strike="noStrike" baseline="0">
              <a:latin typeface="+mn-lt"/>
              <a:ea typeface="+mn-ea"/>
              <a:cs typeface="+mn-cs"/>
            </a:rPr>
            <a:t>ffective January 1, 2022, OCGA 15-10-23 re-set base salaries for magistrates, including all previously awarded COLAs.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57150</xdr:rowOff>
    </xdr:from>
    <xdr:to>
      <xdr:col>8</xdr:col>
      <xdr:colOff>590550</xdr:colOff>
      <xdr:row>45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B236F6-2814-4223-948C-02C118287FE7}"/>
            </a:ext>
          </a:extLst>
        </xdr:cNvPr>
        <xdr:cNvSpPr txBox="1"/>
      </xdr:nvSpPr>
      <xdr:spPr>
        <a:xfrm>
          <a:off x="0" y="7448550"/>
          <a:ext cx="6505575" cy="103822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Notes: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effectLst/>
              <a:latin typeface="+mn-lt"/>
              <a:ea typeface="+mn-ea"/>
              <a:cs typeface="+mn-cs"/>
            </a:rPr>
            <a:t>A. Local legislation passed in</a:t>
          </a:r>
          <a:r>
            <a:rPr lang="en-US" i="0"/>
            <a:t> </a:t>
          </a:r>
          <a:r>
            <a:rPr lang="en-US" sz="1100" b="0" i="0" u="none" strike="noStrike">
              <a:effectLst/>
              <a:latin typeface="+mn-lt"/>
              <a:ea typeface="+mn-ea"/>
              <a:cs typeface="+mn-cs"/>
            </a:rPr>
            <a:t>1986, sets the Tax Commissioner's</a:t>
          </a:r>
          <a:r>
            <a:rPr lang="en-US" i="0"/>
            <a:t> </a:t>
          </a:r>
          <a:r>
            <a:rPr lang="en-US" sz="1100" b="0" i="0" u="none" strike="noStrike">
              <a:effectLst/>
              <a:latin typeface="+mn-lt"/>
              <a:ea typeface="+mn-ea"/>
              <a:cs typeface="+mn-cs"/>
            </a:rPr>
            <a:t>salary to that provided by law for the Clerk of Superior Court,</a:t>
          </a:r>
          <a:r>
            <a:rPr lang="en-US" i="0"/>
            <a:t> including </a:t>
          </a:r>
          <a:r>
            <a:rPr lang="en-US" sz="1100" b="0" i="0" u="none" strike="noStrike">
              <a:effectLst/>
              <a:latin typeface="+mn-lt"/>
              <a:ea typeface="+mn-ea"/>
              <a:cs typeface="+mn-cs"/>
            </a:rPr>
            <a:t>any</a:t>
          </a:r>
          <a:r>
            <a:rPr lang="en-US" sz="1100" b="0" i="0" u="none" strike="noStrike" baseline="0">
              <a:effectLst/>
              <a:latin typeface="+mn-lt"/>
              <a:ea typeface="+mn-ea"/>
              <a:cs typeface="+mn-cs"/>
            </a:rPr>
            <a:t> and </a:t>
          </a:r>
          <a:r>
            <a:rPr lang="en-US" sz="1100" b="0" i="0" u="none" strike="noStrike">
              <a:effectLst/>
              <a:latin typeface="+mn-lt"/>
              <a:ea typeface="+mn-ea"/>
              <a:cs typeface="+mn-cs"/>
            </a:rPr>
            <a:t>all supplements.</a:t>
          </a:r>
          <a:r>
            <a:rPr lang="en-US" i="0"/>
            <a:t>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8</xdr:col>
      <xdr:colOff>590550</xdr:colOff>
      <xdr:row>40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5B196D-D4D1-4F6E-B8C5-69F3B3ED6F80}"/>
            </a:ext>
          </a:extLst>
        </xdr:cNvPr>
        <xdr:cNvSpPr txBox="1"/>
      </xdr:nvSpPr>
      <xdr:spPr>
        <a:xfrm>
          <a:off x="0" y="6438900"/>
          <a:ext cx="6505575" cy="103822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Notes: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effectLst/>
              <a:latin typeface="+mn-lt"/>
              <a:ea typeface="+mn-ea"/>
              <a:cs typeface="+mn-cs"/>
            </a:rPr>
            <a:t>A. Sheriff Reviere served a</a:t>
          </a:r>
          <a:r>
            <a:rPr lang="en-US" i="0"/>
            <a:t> </a:t>
          </a:r>
          <a:r>
            <a:rPr lang="en-US" sz="1100" b="0" i="0" u="none" strike="noStrike">
              <a:effectLst/>
              <a:latin typeface="+mn-lt"/>
              <a:ea typeface="+mn-ea"/>
              <a:cs typeface="+mn-cs"/>
            </a:rPr>
            <a:t>partial term from 9/19/2017 to</a:t>
          </a:r>
          <a:r>
            <a:rPr lang="en-US" i="0"/>
            <a:t> </a:t>
          </a:r>
          <a:r>
            <a:rPr lang="en-US" sz="1100" b="0" i="0" u="none" strike="noStrike">
              <a:effectLst/>
              <a:latin typeface="+mn-lt"/>
              <a:ea typeface="+mn-ea"/>
              <a:cs typeface="+mn-cs"/>
            </a:rPr>
            <a:t>12/31/2020.</a:t>
          </a:r>
          <a:r>
            <a:rPr lang="en-US" i="0"/>
            <a:t>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3D482-F110-4AF3-B49A-F6D780DC8BC4}">
  <dimension ref="A1:D18"/>
  <sheetViews>
    <sheetView tabSelected="1" zoomScaleNormal="100" workbookViewId="0">
      <selection activeCell="A27" sqref="A27"/>
    </sheetView>
  </sheetViews>
  <sheetFormatPr defaultRowHeight="15" x14ac:dyDescent="0.25"/>
  <cols>
    <col min="1" max="1" width="18.7109375" style="2" customWidth="1"/>
    <col min="2" max="2" width="20.7109375" style="2" customWidth="1"/>
    <col min="3" max="3" width="14.7109375" style="2" customWidth="1"/>
    <col min="4" max="4" width="14.7109375" style="3" customWidth="1"/>
    <col min="5" max="5" width="7.7109375" style="2" customWidth="1"/>
    <col min="6" max="16384" width="9.140625" style="2"/>
  </cols>
  <sheetData>
    <row r="1" spans="1:4" ht="23.25" x14ac:dyDescent="0.25">
      <c r="A1" s="1" t="str">
        <f>Coroner!A1</f>
        <v>Lincoln County Finance Department</v>
      </c>
    </row>
    <row r="2" spans="1:4" ht="18.75" x14ac:dyDescent="0.25">
      <c r="A2" s="4" t="s">
        <v>121</v>
      </c>
    </row>
    <row r="3" spans="1:4" x14ac:dyDescent="0.25">
      <c r="A3" s="2" t="s">
        <v>120</v>
      </c>
    </row>
    <row r="5" spans="1:4" x14ac:dyDescent="0.25">
      <c r="C5" s="31" t="s">
        <v>122</v>
      </c>
    </row>
    <row r="6" spans="1:4" x14ac:dyDescent="0.25">
      <c r="A6" s="32" t="s">
        <v>80</v>
      </c>
      <c r="B6" s="32" t="s">
        <v>81</v>
      </c>
      <c r="C6" s="7" t="s">
        <v>104</v>
      </c>
      <c r="D6" s="33" t="s">
        <v>40</v>
      </c>
    </row>
    <row r="7" spans="1:4" x14ac:dyDescent="0.25">
      <c r="A7" s="2" t="s">
        <v>82</v>
      </c>
      <c r="B7" s="2" t="s">
        <v>83</v>
      </c>
      <c r="C7" s="21">
        <f>'Chairman BOC'!D33</f>
        <v>88423.02509000001</v>
      </c>
      <c r="D7" s="3">
        <f>'Chairman BOC'!D34</f>
        <v>7368.5854241666675</v>
      </c>
    </row>
    <row r="8" spans="1:4" x14ac:dyDescent="0.25">
      <c r="A8" s="2" t="s">
        <v>84</v>
      </c>
      <c r="B8" s="2" t="s">
        <v>85</v>
      </c>
      <c r="C8" s="21">
        <f>'Dist 1'!D40</f>
        <v>6693.9164954283251</v>
      </c>
      <c r="D8" s="3">
        <f>'Dist 1'!D41</f>
        <v>557.82637461902709</v>
      </c>
    </row>
    <row r="9" spans="1:4" x14ac:dyDescent="0.25">
      <c r="A9" s="2" t="s">
        <v>86</v>
      </c>
      <c r="B9" s="2" t="s">
        <v>87</v>
      </c>
      <c r="C9" s="21">
        <f>'Dist 2'!D40</f>
        <v>8665.8980148008795</v>
      </c>
      <c r="D9" s="3">
        <f>'Dist 2'!D41</f>
        <v>722.15816790007329</v>
      </c>
    </row>
    <row r="10" spans="1:4" x14ac:dyDescent="0.25">
      <c r="A10" s="2" t="s">
        <v>90</v>
      </c>
      <c r="B10" s="2" t="s">
        <v>88</v>
      </c>
      <c r="C10" s="21">
        <f>'Dist 3'!D40</f>
        <v>8665.8980148008795</v>
      </c>
      <c r="D10" s="3">
        <f>'Dist 3'!D41</f>
        <v>722.15816790007329</v>
      </c>
    </row>
    <row r="11" spans="1:4" x14ac:dyDescent="0.25">
      <c r="A11" s="2" t="s">
        <v>91</v>
      </c>
      <c r="B11" s="2" t="s">
        <v>89</v>
      </c>
      <c r="C11" s="21">
        <f>'Dist 4'!D40</f>
        <v>6530.6502394422687</v>
      </c>
      <c r="D11" s="3">
        <f>'Dist 4'!D41</f>
        <v>544.22085328685569</v>
      </c>
    </row>
    <row r="12" spans="1:4" x14ac:dyDescent="0.25">
      <c r="A12" s="2" t="s">
        <v>92</v>
      </c>
      <c r="B12" s="2" t="s">
        <v>93</v>
      </c>
      <c r="C12" s="21">
        <f>Coroner!D41</f>
        <v>6530.6502394422687</v>
      </c>
      <c r="D12" s="3">
        <f>Coroner!D42</f>
        <v>544.22085328685569</v>
      </c>
    </row>
    <row r="13" spans="1:4" x14ac:dyDescent="0.25">
      <c r="A13" s="2" t="s">
        <v>96</v>
      </c>
      <c r="B13" s="2" t="s">
        <v>97</v>
      </c>
      <c r="C13" s="21">
        <f>'Probate Judge'!D45</f>
        <v>92373.712249999997</v>
      </c>
      <c r="D13" s="3">
        <f>'Probate Judge'!D46</f>
        <v>7697.8093541666667</v>
      </c>
    </row>
    <row r="14" spans="1:4" x14ac:dyDescent="0.25">
      <c r="A14" s="2" t="s">
        <v>98</v>
      </c>
      <c r="B14" s="2" t="s">
        <v>99</v>
      </c>
      <c r="C14" s="21">
        <f>'PT Magistrate'!D36</f>
        <v>12526.590901326463</v>
      </c>
      <c r="D14" s="3">
        <f>'PT Magistrate'!D37</f>
        <v>1043.8825751105385</v>
      </c>
    </row>
    <row r="15" spans="1:4" x14ac:dyDescent="0.25">
      <c r="A15" s="2" t="s">
        <v>94</v>
      </c>
      <c r="B15" s="2" t="s">
        <v>95</v>
      </c>
      <c r="C15" s="21">
        <f>'Tax Commissioner'!D39</f>
        <v>95137.516279999996</v>
      </c>
      <c r="D15" s="3">
        <f>'Tax Commissioner'!D40</f>
        <v>7928.1263566666667</v>
      </c>
    </row>
    <row r="16" spans="1:4" x14ac:dyDescent="0.25">
      <c r="A16" s="2" t="s">
        <v>100</v>
      </c>
      <c r="B16" s="2" t="s">
        <v>101</v>
      </c>
      <c r="C16" s="21">
        <f>'Clerk of Court'!D38</f>
        <v>73172.683789999995</v>
      </c>
      <c r="D16" s="3">
        <f>'Clerk of Court'!D39</f>
        <v>6097.7236491666663</v>
      </c>
    </row>
    <row r="17" spans="1:4" x14ac:dyDescent="0.25">
      <c r="A17" s="2" t="s">
        <v>102</v>
      </c>
      <c r="B17" s="2" t="s">
        <v>103</v>
      </c>
      <c r="C17" s="36">
        <f>Sheriff!D33</f>
        <v>66794.833400000003</v>
      </c>
      <c r="D17" s="22">
        <f>Sheriff!D34</f>
        <v>5566.2361166666669</v>
      </c>
    </row>
    <row r="18" spans="1:4" x14ac:dyDescent="0.25">
      <c r="C18" s="21">
        <f>SUM(C7:C17)</f>
        <v>465515.37471524108</v>
      </c>
      <c r="D18" s="21">
        <f>SUM(D7:D17)</f>
        <v>38792.947892936761</v>
      </c>
    </row>
  </sheetData>
  <phoneticPr fontId="5" type="noConversion"/>
  <pageMargins left="0.75" right="0.25" top="0.5" bottom="0.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1AA16-D992-4B43-AAA3-61FA202FE1D7}">
  <dimension ref="A1:H40"/>
  <sheetViews>
    <sheetView zoomScaleNormal="100" workbookViewId="0"/>
  </sheetViews>
  <sheetFormatPr defaultRowHeight="15" x14ac:dyDescent="0.25"/>
  <cols>
    <col min="1" max="1" width="8.7109375" style="2" customWidth="1"/>
    <col min="2" max="2" width="9.7109375" style="2" customWidth="1"/>
    <col min="3" max="3" width="16.7109375" style="2" customWidth="1"/>
    <col min="4" max="4" width="14.7109375" style="3" customWidth="1"/>
    <col min="5" max="5" width="7.7109375" style="2" customWidth="1"/>
    <col min="6" max="6" width="9.7109375" style="2" customWidth="1"/>
    <col min="7" max="8" width="10.7109375" style="2" customWidth="1"/>
    <col min="9" max="16384" width="9.140625" style="2"/>
  </cols>
  <sheetData>
    <row r="1" spans="1:8" ht="23.25" x14ac:dyDescent="0.25">
      <c r="A1" s="1" t="str">
        <f>Sheriff!A1</f>
        <v>Lincoln County Finance Department</v>
      </c>
    </row>
    <row r="2" spans="1:8" ht="18.75" x14ac:dyDescent="0.25">
      <c r="A2" s="4" t="str">
        <f>Coroner!A2</f>
        <v>State Mandated Salaries for Elected and Other Officials for CY 2023</v>
      </c>
    </row>
    <row r="4" spans="1:8" x14ac:dyDescent="0.25">
      <c r="A4" s="2" t="s">
        <v>25</v>
      </c>
      <c r="C4" s="5" t="s">
        <v>16</v>
      </c>
    </row>
    <row r="5" spans="1:8" x14ac:dyDescent="0.25">
      <c r="G5" s="37" t="s">
        <v>6</v>
      </c>
      <c r="H5" s="37"/>
    </row>
    <row r="6" spans="1:8" x14ac:dyDescent="0.25">
      <c r="A6" s="6" t="s">
        <v>109</v>
      </c>
      <c r="G6" s="7" t="s">
        <v>3</v>
      </c>
      <c r="H6" s="7" t="s">
        <v>4</v>
      </c>
    </row>
    <row r="7" spans="1:8" x14ac:dyDescent="0.25">
      <c r="A7" s="2" t="s">
        <v>41</v>
      </c>
      <c r="D7" s="3">
        <v>48856.63</v>
      </c>
      <c r="F7" s="2" t="s">
        <v>5</v>
      </c>
      <c r="G7" s="8">
        <v>32509</v>
      </c>
      <c r="H7" s="8">
        <f t="shared" ref="H7:H15" si="0">DATE(YEAR(G7)+4,MONTH(G7), DAY(G7))-1</f>
        <v>33969</v>
      </c>
    </row>
    <row r="8" spans="1:8" x14ac:dyDescent="0.25">
      <c r="F8" s="2" t="s">
        <v>7</v>
      </c>
      <c r="G8" s="8">
        <f t="shared" ref="G8:G15" si="1">H7+1</f>
        <v>33970</v>
      </c>
      <c r="H8" s="8">
        <f t="shared" si="0"/>
        <v>35430</v>
      </c>
    </row>
    <row r="9" spans="1:8" x14ac:dyDescent="0.25">
      <c r="A9" s="5" t="s">
        <v>110</v>
      </c>
      <c r="F9" s="2" t="s">
        <v>8</v>
      </c>
      <c r="G9" s="8">
        <f t="shared" si="1"/>
        <v>35431</v>
      </c>
      <c r="H9" s="8">
        <f t="shared" si="0"/>
        <v>36891</v>
      </c>
    </row>
    <row r="10" spans="1:8" x14ac:dyDescent="0.25">
      <c r="A10" s="2" t="s">
        <v>10</v>
      </c>
      <c r="D10" s="3">
        <v>4630.8</v>
      </c>
      <c r="F10" s="2" t="s">
        <v>9</v>
      </c>
      <c r="G10" s="8">
        <f t="shared" si="1"/>
        <v>36892</v>
      </c>
      <c r="H10" s="8">
        <f t="shared" si="0"/>
        <v>38352</v>
      </c>
    </row>
    <row r="11" spans="1:8" x14ac:dyDescent="0.25">
      <c r="A11" s="2" t="s">
        <v>11</v>
      </c>
      <c r="D11" s="9">
        <v>4630.8</v>
      </c>
      <c r="F11" s="2" t="s">
        <v>17</v>
      </c>
      <c r="G11" s="8">
        <f t="shared" si="1"/>
        <v>38353</v>
      </c>
      <c r="H11" s="8">
        <f t="shared" si="0"/>
        <v>39813</v>
      </c>
    </row>
    <row r="12" spans="1:8" x14ac:dyDescent="0.25">
      <c r="A12" s="2" t="s">
        <v>47</v>
      </c>
      <c r="D12" s="22">
        <v>5003.28</v>
      </c>
      <c r="F12" s="2" t="s">
        <v>18</v>
      </c>
      <c r="G12" s="8">
        <f t="shared" si="1"/>
        <v>39814</v>
      </c>
      <c r="H12" s="8">
        <f t="shared" si="0"/>
        <v>41274</v>
      </c>
    </row>
    <row r="13" spans="1:8" x14ac:dyDescent="0.25">
      <c r="A13" s="2" t="s">
        <v>52</v>
      </c>
      <c r="D13" s="9">
        <f>SUM(D10:D12)</f>
        <v>14264.880000000001</v>
      </c>
      <c r="F13" s="2" t="s">
        <v>19</v>
      </c>
      <c r="G13" s="8">
        <f t="shared" si="1"/>
        <v>41275</v>
      </c>
      <c r="H13" s="8">
        <f t="shared" si="0"/>
        <v>42735</v>
      </c>
    </row>
    <row r="14" spans="1:8" x14ac:dyDescent="0.25">
      <c r="D14" s="9"/>
      <c r="F14" s="2" t="s">
        <v>20</v>
      </c>
      <c r="G14" s="8">
        <f t="shared" si="1"/>
        <v>42736</v>
      </c>
      <c r="H14" s="8">
        <f t="shared" si="0"/>
        <v>44196</v>
      </c>
    </row>
    <row r="15" spans="1:8" x14ac:dyDescent="0.25">
      <c r="A15" s="5" t="s">
        <v>12</v>
      </c>
      <c r="B15" s="5"/>
      <c r="C15" s="5"/>
      <c r="D15" s="10">
        <f>+D13+D7</f>
        <v>63121.509999999995</v>
      </c>
      <c r="F15" s="2" t="s">
        <v>106</v>
      </c>
      <c r="G15" s="8">
        <f t="shared" si="1"/>
        <v>44197</v>
      </c>
      <c r="H15" s="8">
        <f t="shared" si="0"/>
        <v>45657</v>
      </c>
    </row>
    <row r="17" spans="1:6" x14ac:dyDescent="0.25">
      <c r="A17" s="5" t="s">
        <v>114</v>
      </c>
    </row>
    <row r="18" spans="1:6" x14ac:dyDescent="0.25">
      <c r="A18" s="2" t="s">
        <v>13</v>
      </c>
      <c r="C18" s="11"/>
      <c r="D18" s="12">
        <f>COUNTIFS(H7:H19,"&lt;1/1/2021")</f>
        <v>8</v>
      </c>
      <c r="F18" s="14"/>
    </row>
    <row r="19" spans="1:6" x14ac:dyDescent="0.25">
      <c r="A19" s="2" t="s">
        <v>46</v>
      </c>
      <c r="D19" s="13">
        <v>0.05</v>
      </c>
      <c r="F19" s="14"/>
    </row>
    <row r="20" spans="1:6" x14ac:dyDescent="0.25">
      <c r="A20" s="2" t="s">
        <v>48</v>
      </c>
      <c r="D20" s="15">
        <f>D19*D18</f>
        <v>0.4</v>
      </c>
      <c r="F20" s="14"/>
    </row>
    <row r="21" spans="1:6" x14ac:dyDescent="0.25">
      <c r="A21" s="2" t="s">
        <v>35</v>
      </c>
      <c r="D21" s="9">
        <f>D20*D15</f>
        <v>25248.603999999999</v>
      </c>
      <c r="F21" s="14"/>
    </row>
    <row r="22" spans="1:6" x14ac:dyDescent="0.25">
      <c r="D22" s="9"/>
      <c r="F22" s="14"/>
    </row>
    <row r="23" spans="1:6" x14ac:dyDescent="0.25">
      <c r="A23" s="5" t="s">
        <v>36</v>
      </c>
      <c r="B23" s="5"/>
      <c r="C23" s="5"/>
      <c r="D23" s="10">
        <f>D21+D15</f>
        <v>88370.114000000001</v>
      </c>
    </row>
    <row r="25" spans="1:6" x14ac:dyDescent="0.25">
      <c r="A25" s="5" t="s">
        <v>115</v>
      </c>
    </row>
    <row r="26" spans="1:6" x14ac:dyDescent="0.25">
      <c r="A26" s="2" t="s">
        <v>29</v>
      </c>
      <c r="B26" s="13">
        <v>0.02</v>
      </c>
      <c r="C26" s="13"/>
      <c r="D26" s="3">
        <f>D23*B26</f>
        <v>1767.40228</v>
      </c>
    </row>
    <row r="27" spans="1:6" x14ac:dyDescent="0.25">
      <c r="A27" s="2" t="s">
        <v>30</v>
      </c>
      <c r="B27" s="13">
        <v>0</v>
      </c>
      <c r="C27" s="13"/>
      <c r="D27" s="3">
        <f>(D26+D23)*B27</f>
        <v>0</v>
      </c>
    </row>
    <row r="28" spans="1:6" x14ac:dyDescent="0.25">
      <c r="A28" s="2" t="s">
        <v>31</v>
      </c>
      <c r="B28" s="13">
        <v>0</v>
      </c>
      <c r="C28" s="13"/>
      <c r="D28" s="9">
        <f>(D27+D24)*B28</f>
        <v>0</v>
      </c>
    </row>
    <row r="29" spans="1:6" x14ac:dyDescent="0.25">
      <c r="A29" s="2" t="s">
        <v>123</v>
      </c>
      <c r="B29" s="35">
        <v>5000</v>
      </c>
      <c r="D29" s="22">
        <f>B29</f>
        <v>5000</v>
      </c>
    </row>
    <row r="30" spans="1:6" x14ac:dyDescent="0.25">
      <c r="A30" s="16" t="s">
        <v>14</v>
      </c>
      <c r="B30" s="16"/>
      <c r="C30" s="16"/>
      <c r="D30" s="17">
        <f>SUM(D26:D29)</f>
        <v>6767.4022800000002</v>
      </c>
    </row>
    <row r="32" spans="1:6" x14ac:dyDescent="0.25">
      <c r="A32" s="5" t="s">
        <v>44</v>
      </c>
      <c r="B32" s="5"/>
      <c r="C32" s="5"/>
      <c r="D32" s="10">
        <f>D30+D23</f>
        <v>95137.516279999996</v>
      </c>
    </row>
    <row r="34" spans="1:4" x14ac:dyDescent="0.25">
      <c r="A34" s="5" t="s">
        <v>43</v>
      </c>
      <c r="B34" s="5"/>
      <c r="C34" s="5"/>
      <c r="D34" s="10">
        <v>0</v>
      </c>
    </row>
    <row r="36" spans="1:4" x14ac:dyDescent="0.25">
      <c r="A36" s="5" t="s">
        <v>45</v>
      </c>
      <c r="B36" s="5"/>
      <c r="C36" s="5"/>
      <c r="D36" s="10"/>
    </row>
    <row r="37" spans="1:4" x14ac:dyDescent="0.25">
      <c r="B37" s="5" t="s">
        <v>53</v>
      </c>
      <c r="D37" s="3">
        <v>0</v>
      </c>
    </row>
    <row r="39" spans="1:4" x14ac:dyDescent="0.25">
      <c r="A39" s="5" t="s">
        <v>125</v>
      </c>
      <c r="B39" s="5"/>
      <c r="C39" s="5"/>
      <c r="D39" s="18">
        <f>D37+D34+D32</f>
        <v>95137.516279999996</v>
      </c>
    </row>
    <row r="40" spans="1:4" x14ac:dyDescent="0.25">
      <c r="A40" s="5"/>
      <c r="B40" s="5"/>
      <c r="C40" s="5"/>
      <c r="D40" s="10">
        <f>D39/12</f>
        <v>7928.1263566666667</v>
      </c>
    </row>
  </sheetData>
  <mergeCells count="1">
    <mergeCell ref="G5:H5"/>
  </mergeCells>
  <phoneticPr fontId="5" type="noConversion"/>
  <pageMargins left="0.75" right="0.25" top="0.5" bottom="0.5" header="0.3" footer="0.3"/>
  <pageSetup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2F3C5-65A9-4525-8557-9B0258057897}">
  <dimension ref="A1:H39"/>
  <sheetViews>
    <sheetView zoomScaleNormal="100" workbookViewId="0"/>
  </sheetViews>
  <sheetFormatPr defaultRowHeight="15" x14ac:dyDescent="0.25"/>
  <cols>
    <col min="1" max="1" width="8.7109375" style="2" customWidth="1"/>
    <col min="2" max="2" width="9.7109375" style="2" customWidth="1"/>
    <col min="3" max="3" width="16.7109375" style="2" customWidth="1"/>
    <col min="4" max="4" width="14.7109375" style="3" customWidth="1"/>
    <col min="5" max="5" width="7.7109375" style="2" customWidth="1"/>
    <col min="6" max="6" width="9.7109375" style="2" customWidth="1"/>
    <col min="7" max="8" width="10.7109375" style="2" customWidth="1"/>
    <col min="9" max="16384" width="9.140625" style="2"/>
  </cols>
  <sheetData>
    <row r="1" spans="1:8" ht="23.25" x14ac:dyDescent="0.25">
      <c r="A1" s="1" t="s">
        <v>0</v>
      </c>
    </row>
    <row r="2" spans="1:8" ht="18.75" x14ac:dyDescent="0.25">
      <c r="A2" s="4" t="str">
        <f>'PT Magistrate'!A2</f>
        <v>State Mandated Salaries for Elected and Other Officials for CY 2023</v>
      </c>
    </row>
    <row r="4" spans="1:8" x14ac:dyDescent="0.25">
      <c r="A4" s="2" t="s">
        <v>25</v>
      </c>
      <c r="C4" s="5" t="s">
        <v>2</v>
      </c>
    </row>
    <row r="5" spans="1:8" x14ac:dyDescent="0.25">
      <c r="G5" s="37" t="s">
        <v>6</v>
      </c>
      <c r="H5" s="37"/>
    </row>
    <row r="6" spans="1:8" x14ac:dyDescent="0.25">
      <c r="A6" s="6" t="s">
        <v>109</v>
      </c>
      <c r="G6" s="7" t="s">
        <v>3</v>
      </c>
      <c r="H6" s="7" t="s">
        <v>4</v>
      </c>
    </row>
    <row r="7" spans="1:8" x14ac:dyDescent="0.25">
      <c r="A7" s="2" t="s">
        <v>41</v>
      </c>
      <c r="D7" s="3">
        <v>48856.63</v>
      </c>
      <c r="F7" s="2" t="s">
        <v>5</v>
      </c>
      <c r="G7" s="8">
        <v>39814</v>
      </c>
      <c r="H7" s="8">
        <f>DATE(YEAR(G7)+4,MONTH(G7), DAY(G7))-1</f>
        <v>41274</v>
      </c>
    </row>
    <row r="8" spans="1:8" x14ac:dyDescent="0.25">
      <c r="F8" s="2" t="s">
        <v>7</v>
      </c>
      <c r="G8" s="8">
        <f>H7+1</f>
        <v>41275</v>
      </c>
      <c r="H8" s="8">
        <f>DATE(YEAR(G8)+4,MONTH(G8), DAY(G8))-1</f>
        <v>42735</v>
      </c>
    </row>
    <row r="9" spans="1:8" x14ac:dyDescent="0.25">
      <c r="A9" s="5" t="s">
        <v>33</v>
      </c>
      <c r="F9" s="2" t="s">
        <v>8</v>
      </c>
      <c r="G9" s="8">
        <f>H8+1</f>
        <v>42736</v>
      </c>
      <c r="H9" s="8">
        <f>DATE(YEAR(G9)+4,MONTH(G9), DAY(G9))-1</f>
        <v>44196</v>
      </c>
    </row>
    <row r="10" spans="1:8" x14ac:dyDescent="0.25">
      <c r="A10" s="2" t="s">
        <v>10</v>
      </c>
      <c r="D10" s="3">
        <v>4630.8</v>
      </c>
      <c r="F10" s="2" t="s">
        <v>106</v>
      </c>
      <c r="G10" s="8">
        <f>H9+1</f>
        <v>44197</v>
      </c>
      <c r="H10" s="8">
        <f>DATE(YEAR(G10)+4,MONTH(G10), DAY(G10))-1</f>
        <v>45657</v>
      </c>
    </row>
    <row r="11" spans="1:8" x14ac:dyDescent="0.25">
      <c r="A11" s="2" t="s">
        <v>11</v>
      </c>
      <c r="D11" s="22">
        <v>4630.8</v>
      </c>
    </row>
    <row r="12" spans="1:8" x14ac:dyDescent="0.25">
      <c r="A12" s="2" t="s">
        <v>52</v>
      </c>
      <c r="D12" s="9">
        <f>SUM(D10:D11)</f>
        <v>9261.6</v>
      </c>
    </row>
    <row r="13" spans="1:8" x14ac:dyDescent="0.25">
      <c r="D13" s="9"/>
    </row>
    <row r="14" spans="1:8" x14ac:dyDescent="0.25">
      <c r="A14" s="5" t="s">
        <v>12</v>
      </c>
      <c r="B14" s="5"/>
      <c r="C14" s="5"/>
      <c r="D14" s="10">
        <f>D12+D7</f>
        <v>58118.229999999996</v>
      </c>
    </row>
    <row r="16" spans="1:8" x14ac:dyDescent="0.25">
      <c r="A16" s="5" t="s">
        <v>114</v>
      </c>
    </row>
    <row r="17" spans="1:4" x14ac:dyDescent="0.25">
      <c r="A17" s="2" t="s">
        <v>13</v>
      </c>
      <c r="C17" s="11"/>
      <c r="D17" s="12">
        <f>COUNTIFS(H7:H16,"&lt;1/1/2021")</f>
        <v>3</v>
      </c>
    </row>
    <row r="18" spans="1:4" x14ac:dyDescent="0.25">
      <c r="A18" s="2" t="s">
        <v>46</v>
      </c>
      <c r="D18" s="13">
        <v>0.05</v>
      </c>
    </row>
    <row r="19" spans="1:4" x14ac:dyDescent="0.25">
      <c r="A19" s="2" t="s">
        <v>48</v>
      </c>
      <c r="D19" s="15">
        <f>D18*D17</f>
        <v>0.15000000000000002</v>
      </c>
    </row>
    <row r="20" spans="1:4" x14ac:dyDescent="0.25">
      <c r="A20" s="2" t="s">
        <v>35</v>
      </c>
      <c r="D20" s="9">
        <f>D19*D14</f>
        <v>8717.7345000000005</v>
      </c>
    </row>
    <row r="21" spans="1:4" x14ac:dyDescent="0.25">
      <c r="D21" s="9"/>
    </row>
    <row r="22" spans="1:4" x14ac:dyDescent="0.25">
      <c r="A22" s="5" t="s">
        <v>36</v>
      </c>
      <c r="B22" s="5"/>
      <c r="C22" s="5"/>
      <c r="D22" s="10">
        <f>D20+D14</f>
        <v>66835.964500000002</v>
      </c>
    </row>
    <row r="24" spans="1:4" x14ac:dyDescent="0.25">
      <c r="A24" s="5" t="s">
        <v>115</v>
      </c>
    </row>
    <row r="25" spans="1:4" x14ac:dyDescent="0.25">
      <c r="A25" s="2" t="s">
        <v>29</v>
      </c>
      <c r="B25" s="13">
        <v>0.02</v>
      </c>
      <c r="C25" s="13"/>
      <c r="D25" s="3">
        <f>D22*B25</f>
        <v>1336.71929</v>
      </c>
    </row>
    <row r="26" spans="1:4" x14ac:dyDescent="0.25">
      <c r="A26" s="2" t="s">
        <v>30</v>
      </c>
      <c r="B26" s="13">
        <v>0</v>
      </c>
      <c r="C26" s="13"/>
      <c r="D26" s="3">
        <f>(D25+D22)*B26</f>
        <v>0</v>
      </c>
    </row>
    <row r="27" spans="1:4" x14ac:dyDescent="0.25">
      <c r="A27" s="2" t="s">
        <v>31</v>
      </c>
      <c r="B27" s="13">
        <v>0</v>
      </c>
      <c r="C27" s="13"/>
      <c r="D27" s="9">
        <f>(D26+D23)*B27</f>
        <v>0</v>
      </c>
    </row>
    <row r="28" spans="1:4" x14ac:dyDescent="0.25">
      <c r="A28" s="2" t="s">
        <v>123</v>
      </c>
      <c r="B28" s="35">
        <v>5000</v>
      </c>
      <c r="D28" s="22">
        <f>B28</f>
        <v>5000</v>
      </c>
    </row>
    <row r="29" spans="1:4" x14ac:dyDescent="0.25">
      <c r="A29" s="16" t="s">
        <v>14</v>
      </c>
      <c r="B29" s="16"/>
      <c r="C29" s="16"/>
      <c r="D29" s="17">
        <f>SUM(D25:D28)</f>
        <v>6336.71929</v>
      </c>
    </row>
    <row r="31" spans="1:4" x14ac:dyDescent="0.25">
      <c r="A31" s="5" t="s">
        <v>44</v>
      </c>
      <c r="B31" s="5"/>
      <c r="C31" s="5"/>
      <c r="D31" s="10">
        <f>D29+D22</f>
        <v>73172.683789999995</v>
      </c>
    </row>
    <row r="33" spans="1:4" x14ac:dyDescent="0.25">
      <c r="A33" s="5" t="s">
        <v>43</v>
      </c>
      <c r="B33" s="5"/>
      <c r="C33" s="5"/>
      <c r="D33" s="10">
        <v>0</v>
      </c>
    </row>
    <row r="35" spans="1:4" x14ac:dyDescent="0.25">
      <c r="A35" s="5" t="s">
        <v>45</v>
      </c>
      <c r="B35" s="5"/>
      <c r="C35" s="5"/>
      <c r="D35" s="10"/>
    </row>
    <row r="36" spans="1:4" x14ac:dyDescent="0.25">
      <c r="B36" s="5" t="s">
        <v>53</v>
      </c>
      <c r="D36" s="3">
        <v>0</v>
      </c>
    </row>
    <row r="38" spans="1:4" x14ac:dyDescent="0.25">
      <c r="A38" s="5" t="s">
        <v>125</v>
      </c>
      <c r="B38" s="5"/>
      <c r="C38" s="5"/>
      <c r="D38" s="18">
        <f>D36+D33+D31</f>
        <v>73172.683789999995</v>
      </c>
    </row>
    <row r="39" spans="1:4" x14ac:dyDescent="0.25">
      <c r="A39" s="5" t="s">
        <v>40</v>
      </c>
      <c r="B39" s="5"/>
      <c r="C39" s="5"/>
      <c r="D39" s="10">
        <f>D38/12</f>
        <v>6097.7236491666663</v>
      </c>
    </row>
  </sheetData>
  <mergeCells count="1">
    <mergeCell ref="G5:H5"/>
  </mergeCells>
  <phoneticPr fontId="5" type="noConversion"/>
  <pageMargins left="0.75" right="0.25" top="0.5" bottom="0.5" header="0.3" footer="0.3"/>
  <pageSetup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0D21C-4369-495E-9808-838C1BB6C2E4}">
  <dimension ref="A1:H34"/>
  <sheetViews>
    <sheetView zoomScaleNormal="100" workbookViewId="0"/>
  </sheetViews>
  <sheetFormatPr defaultRowHeight="15" x14ac:dyDescent="0.25"/>
  <cols>
    <col min="1" max="1" width="8.7109375" style="2" customWidth="1"/>
    <col min="2" max="2" width="9.7109375" style="2" customWidth="1"/>
    <col min="3" max="3" width="16.7109375" style="2" customWidth="1"/>
    <col min="4" max="4" width="14.7109375" style="3" customWidth="1"/>
    <col min="5" max="5" width="7.7109375" style="2" customWidth="1"/>
    <col min="6" max="6" width="9.7109375" style="2" customWidth="1"/>
    <col min="7" max="8" width="10.7109375" style="2" customWidth="1"/>
    <col min="9" max="16384" width="9.140625" style="2"/>
  </cols>
  <sheetData>
    <row r="1" spans="1:8" ht="23.25" x14ac:dyDescent="0.25">
      <c r="A1" s="1" t="str">
        <f>'Clerk of Court'!A1</f>
        <v>Lincoln County Finance Department</v>
      </c>
    </row>
    <row r="2" spans="1:8" ht="18.75" x14ac:dyDescent="0.25">
      <c r="A2" s="4" t="str">
        <f>'Clerk of Court'!A2</f>
        <v>State Mandated Salaries for Elected and Other Officials for CY 2023</v>
      </c>
    </row>
    <row r="4" spans="1:8" x14ac:dyDescent="0.25">
      <c r="A4" s="2" t="s">
        <v>25</v>
      </c>
      <c r="C4" s="5" t="s">
        <v>22</v>
      </c>
    </row>
    <row r="5" spans="1:8" x14ac:dyDescent="0.25">
      <c r="G5" s="37" t="s">
        <v>6</v>
      </c>
      <c r="H5" s="37"/>
    </row>
    <row r="6" spans="1:8" x14ac:dyDescent="0.25">
      <c r="A6" s="6" t="s">
        <v>32</v>
      </c>
      <c r="G6" s="7" t="s">
        <v>3</v>
      </c>
      <c r="H6" s="7" t="s">
        <v>4</v>
      </c>
    </row>
    <row r="7" spans="1:8" x14ac:dyDescent="0.25">
      <c r="A7" s="2" t="s">
        <v>41</v>
      </c>
      <c r="D7" s="3">
        <v>55952.37</v>
      </c>
      <c r="F7" s="2" t="s">
        <v>106</v>
      </c>
      <c r="G7" s="8">
        <v>44197</v>
      </c>
      <c r="H7" s="8">
        <f>DATE(YEAR(G7)+4,MONTH(G7), DAY(G7))-1</f>
        <v>45657</v>
      </c>
    </row>
    <row r="8" spans="1:8" x14ac:dyDescent="0.25">
      <c r="G8" s="8"/>
      <c r="H8" s="8"/>
    </row>
    <row r="9" spans="1:8" x14ac:dyDescent="0.25">
      <c r="A9" s="5" t="s">
        <v>33</v>
      </c>
      <c r="G9" s="8"/>
      <c r="H9" s="8"/>
    </row>
    <row r="10" spans="1:8" x14ac:dyDescent="0.25">
      <c r="A10" s="2" t="s">
        <v>21</v>
      </c>
      <c r="D10" s="9">
        <v>4630.8</v>
      </c>
      <c r="F10" s="14"/>
      <c r="G10" s="8"/>
      <c r="H10" s="8"/>
    </row>
    <row r="11" spans="1:8" x14ac:dyDescent="0.25">
      <c r="D11" s="9"/>
      <c r="F11" s="14"/>
      <c r="G11" s="8"/>
      <c r="H11" s="8"/>
    </row>
    <row r="12" spans="1:8" x14ac:dyDescent="0.25">
      <c r="A12" s="5" t="s">
        <v>12</v>
      </c>
      <c r="B12" s="5"/>
      <c r="C12" s="5"/>
      <c r="D12" s="10">
        <f>D10+D7</f>
        <v>60583.170000000006</v>
      </c>
      <c r="F12" s="14"/>
      <c r="G12" s="8"/>
      <c r="H12" s="8"/>
    </row>
    <row r="14" spans="1:8" x14ac:dyDescent="0.25">
      <c r="A14" s="5" t="s">
        <v>34</v>
      </c>
    </row>
    <row r="15" spans="1:8" x14ac:dyDescent="0.25">
      <c r="A15" s="2" t="s">
        <v>13</v>
      </c>
      <c r="C15" s="11"/>
      <c r="D15" s="12">
        <f>COUNTIFS(H7:H14,"&lt;1/1/2021")</f>
        <v>0</v>
      </c>
    </row>
    <row r="16" spans="1:8" x14ac:dyDescent="0.25">
      <c r="A16" s="2" t="s">
        <v>46</v>
      </c>
      <c r="D16" s="13">
        <v>0.05</v>
      </c>
    </row>
    <row r="17" spans="1:4" x14ac:dyDescent="0.25">
      <c r="A17" s="2" t="s">
        <v>48</v>
      </c>
      <c r="D17" s="15">
        <f>D16*D15</f>
        <v>0</v>
      </c>
    </row>
    <row r="18" spans="1:4" x14ac:dyDescent="0.25">
      <c r="A18" s="2" t="s">
        <v>35</v>
      </c>
      <c r="D18" s="9">
        <f>D17*D12</f>
        <v>0</v>
      </c>
    </row>
    <row r="19" spans="1:4" x14ac:dyDescent="0.25">
      <c r="D19" s="9"/>
    </row>
    <row r="20" spans="1:4" x14ac:dyDescent="0.25">
      <c r="A20" s="5" t="s">
        <v>36</v>
      </c>
      <c r="B20" s="5"/>
      <c r="C20" s="5"/>
      <c r="D20" s="10">
        <f>D12+D18</f>
        <v>60583.170000000006</v>
      </c>
    </row>
    <row r="22" spans="1:4" x14ac:dyDescent="0.25">
      <c r="A22" s="5" t="s">
        <v>42</v>
      </c>
    </row>
    <row r="23" spans="1:4" x14ac:dyDescent="0.25">
      <c r="A23" s="2" t="s">
        <v>29</v>
      </c>
      <c r="B23" s="13">
        <v>0.02</v>
      </c>
      <c r="C23" s="13"/>
      <c r="D23" s="3">
        <f>D20*B23</f>
        <v>1211.6634000000001</v>
      </c>
    </row>
    <row r="24" spans="1:4" x14ac:dyDescent="0.25">
      <c r="A24" s="2" t="s">
        <v>30</v>
      </c>
      <c r="B24" s="13">
        <v>0</v>
      </c>
      <c r="C24" s="13"/>
      <c r="D24" s="3">
        <f>(D23+D20)*B24</f>
        <v>0</v>
      </c>
    </row>
    <row r="25" spans="1:4" x14ac:dyDescent="0.25">
      <c r="A25" s="2" t="s">
        <v>31</v>
      </c>
      <c r="B25" s="13">
        <v>0</v>
      </c>
      <c r="C25" s="13"/>
      <c r="D25" s="3">
        <f>(D24+D21)*B25</f>
        <v>0</v>
      </c>
    </row>
    <row r="26" spans="1:4" x14ac:dyDescent="0.25">
      <c r="A26" s="2" t="s">
        <v>123</v>
      </c>
      <c r="B26" s="35">
        <v>5000</v>
      </c>
      <c r="D26" s="22">
        <f>B26</f>
        <v>5000</v>
      </c>
    </row>
    <row r="27" spans="1:4" x14ac:dyDescent="0.25">
      <c r="A27" s="16" t="s">
        <v>14</v>
      </c>
      <c r="B27" s="16"/>
      <c r="C27" s="16"/>
      <c r="D27" s="17">
        <f>SUM(D23:D26)</f>
        <v>6211.6634000000004</v>
      </c>
    </row>
    <row r="29" spans="1:4" x14ac:dyDescent="0.25">
      <c r="A29" s="5" t="s">
        <v>44</v>
      </c>
      <c r="B29" s="5"/>
      <c r="C29" s="5"/>
      <c r="D29" s="10">
        <f>D27+D20</f>
        <v>66794.833400000003</v>
      </c>
    </row>
    <row r="31" spans="1:4" x14ac:dyDescent="0.25">
      <c r="A31" s="5" t="s">
        <v>43</v>
      </c>
      <c r="B31" s="5"/>
      <c r="C31" s="5"/>
      <c r="D31" s="10">
        <v>0</v>
      </c>
    </row>
    <row r="33" spans="1:4" x14ac:dyDescent="0.25">
      <c r="A33" s="5" t="s">
        <v>125</v>
      </c>
      <c r="B33" s="5"/>
      <c r="C33" s="5"/>
      <c r="D33" s="18">
        <f>D31+D29</f>
        <v>66794.833400000003</v>
      </c>
    </row>
    <row r="34" spans="1:4" x14ac:dyDescent="0.25">
      <c r="A34" s="5"/>
      <c r="B34" s="5"/>
      <c r="C34" s="5"/>
      <c r="D34" s="10">
        <f>D33/12</f>
        <v>5566.2361166666669</v>
      </c>
    </row>
  </sheetData>
  <mergeCells count="1">
    <mergeCell ref="G5:H5"/>
  </mergeCells>
  <phoneticPr fontId="5" type="noConversion"/>
  <pageMargins left="0.75" right="0.25" top="0.5" bottom="0.5" header="0.3" footer="0.3"/>
  <pageSetup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A2B4F-354B-46AC-B223-4414CB7661CD}">
  <dimension ref="A1:H34"/>
  <sheetViews>
    <sheetView zoomScaleNormal="100" workbookViewId="0">
      <selection activeCell="B1" sqref="B1"/>
    </sheetView>
  </sheetViews>
  <sheetFormatPr defaultRowHeight="15" x14ac:dyDescent="0.25"/>
  <cols>
    <col min="1" max="1" width="8.7109375" style="2" customWidth="1"/>
    <col min="2" max="2" width="9.7109375" style="2" customWidth="1"/>
    <col min="3" max="3" width="16.7109375" style="2" customWidth="1"/>
    <col min="4" max="4" width="14.7109375" style="3" customWidth="1"/>
    <col min="5" max="5" width="7.7109375" style="2" customWidth="1"/>
    <col min="6" max="6" width="9.7109375" style="2" customWidth="1"/>
    <col min="7" max="8" width="10.7109375" style="2" customWidth="1"/>
    <col min="9" max="16384" width="9.140625" style="2"/>
  </cols>
  <sheetData>
    <row r="1" spans="1:8" ht="23.25" x14ac:dyDescent="0.25">
      <c r="A1" s="1" t="str">
        <f>Coroner!A1</f>
        <v>Lincoln County Finance Department</v>
      </c>
    </row>
    <row r="2" spans="1:8" ht="18.75" x14ac:dyDescent="0.25">
      <c r="A2" s="4" t="str">
        <f>Rollup!A2</f>
        <v>State Mandated Salaries for Elected and Other Officials for CY 2023</v>
      </c>
    </row>
    <row r="4" spans="1:8" x14ac:dyDescent="0.25">
      <c r="A4" s="2" t="s">
        <v>25</v>
      </c>
      <c r="C4" s="5" t="s">
        <v>27</v>
      </c>
    </row>
    <row r="5" spans="1:8" x14ac:dyDescent="0.25">
      <c r="G5" s="37" t="s">
        <v>6</v>
      </c>
      <c r="H5" s="37"/>
    </row>
    <row r="6" spans="1:8" x14ac:dyDescent="0.25">
      <c r="A6" s="6" t="s">
        <v>109</v>
      </c>
      <c r="G6" s="7" t="s">
        <v>3</v>
      </c>
      <c r="H6" s="7" t="s">
        <v>4</v>
      </c>
    </row>
    <row r="7" spans="1:8" x14ac:dyDescent="0.25">
      <c r="A7" s="2" t="s">
        <v>41</v>
      </c>
      <c r="D7" s="3">
        <v>55952.37</v>
      </c>
      <c r="F7" s="2" t="s">
        <v>5</v>
      </c>
      <c r="G7" s="8">
        <v>29587</v>
      </c>
      <c r="H7" s="8">
        <f t="shared" ref="H7:H14" si="0">DATE(YEAR(G7)+4,MONTH(G7), DAY(G7))-1</f>
        <v>31047</v>
      </c>
    </row>
    <row r="8" spans="1:8" x14ac:dyDescent="0.25">
      <c r="F8" s="2" t="s">
        <v>7</v>
      </c>
      <c r="G8" s="8">
        <f>H7+1</f>
        <v>31048</v>
      </c>
      <c r="H8" s="8">
        <f t="shared" si="0"/>
        <v>32508</v>
      </c>
    </row>
    <row r="9" spans="1:8" x14ac:dyDescent="0.25">
      <c r="A9" s="5" t="s">
        <v>110</v>
      </c>
      <c r="F9" s="2" t="s">
        <v>8</v>
      </c>
      <c r="G9" s="8">
        <f>H8+1</f>
        <v>32509</v>
      </c>
      <c r="H9" s="8">
        <f t="shared" si="0"/>
        <v>33969</v>
      </c>
    </row>
    <row r="10" spans="1:8" x14ac:dyDescent="0.25">
      <c r="A10" s="2" t="s">
        <v>21</v>
      </c>
      <c r="D10" s="9">
        <v>4630.8</v>
      </c>
      <c r="F10" s="2" t="s">
        <v>9</v>
      </c>
      <c r="G10" s="8">
        <f>H9+1</f>
        <v>33970</v>
      </c>
      <c r="H10" s="8">
        <f t="shared" si="0"/>
        <v>35430</v>
      </c>
    </row>
    <row r="11" spans="1:8" x14ac:dyDescent="0.25">
      <c r="D11" s="9"/>
      <c r="F11" s="2" t="s">
        <v>17</v>
      </c>
      <c r="G11" s="8">
        <v>36892</v>
      </c>
      <c r="H11" s="8">
        <f t="shared" si="0"/>
        <v>38352</v>
      </c>
    </row>
    <row r="12" spans="1:8" x14ac:dyDescent="0.25">
      <c r="A12" s="5" t="s">
        <v>12</v>
      </c>
      <c r="B12" s="5"/>
      <c r="C12" s="5"/>
      <c r="D12" s="10">
        <f>D10+D7</f>
        <v>60583.170000000006</v>
      </c>
      <c r="F12" s="2" t="s">
        <v>18</v>
      </c>
      <c r="G12" s="8">
        <f>H11+1</f>
        <v>38353</v>
      </c>
      <c r="H12" s="8">
        <f t="shared" si="0"/>
        <v>39813</v>
      </c>
    </row>
    <row r="13" spans="1:8" x14ac:dyDescent="0.25">
      <c r="F13" s="2" t="s">
        <v>19</v>
      </c>
      <c r="G13" s="8">
        <v>42736</v>
      </c>
      <c r="H13" s="8">
        <f t="shared" si="0"/>
        <v>44196</v>
      </c>
    </row>
    <row r="14" spans="1:8" x14ac:dyDescent="0.25">
      <c r="A14" s="5" t="s">
        <v>114</v>
      </c>
      <c r="F14" s="2" t="s">
        <v>106</v>
      </c>
      <c r="G14" s="8">
        <f>H13+1</f>
        <v>44197</v>
      </c>
      <c r="H14" s="8">
        <f t="shared" si="0"/>
        <v>45657</v>
      </c>
    </row>
    <row r="15" spans="1:8" x14ac:dyDescent="0.25">
      <c r="A15" s="2" t="s">
        <v>13</v>
      </c>
      <c r="C15" s="11"/>
      <c r="D15" s="12">
        <f>COUNTIFS(H7:H17,"&lt;1/1/2021")</f>
        <v>7</v>
      </c>
      <c r="G15" s="8"/>
      <c r="H15" s="8"/>
    </row>
    <row r="16" spans="1:8" x14ac:dyDescent="0.25">
      <c r="A16" s="2" t="s">
        <v>46</v>
      </c>
      <c r="D16" s="13">
        <v>0.05</v>
      </c>
      <c r="F16" s="14"/>
    </row>
    <row r="17" spans="1:6" x14ac:dyDescent="0.25">
      <c r="A17" s="2" t="s">
        <v>48</v>
      </c>
      <c r="D17" s="15">
        <f>D16*D15</f>
        <v>0.35000000000000003</v>
      </c>
      <c r="F17" s="14"/>
    </row>
    <row r="18" spans="1:6" x14ac:dyDescent="0.25">
      <c r="A18" s="2" t="s">
        <v>35</v>
      </c>
      <c r="D18" s="9">
        <f>D17*D12</f>
        <v>21204.109500000002</v>
      </c>
      <c r="F18" s="14"/>
    </row>
    <row r="19" spans="1:6" x14ac:dyDescent="0.25">
      <c r="D19" s="9"/>
      <c r="F19" s="14"/>
    </row>
    <row r="20" spans="1:6" x14ac:dyDescent="0.25">
      <c r="A20" s="5" t="s">
        <v>36</v>
      </c>
      <c r="B20" s="5"/>
      <c r="C20" s="5"/>
      <c r="D20" s="10">
        <f>D12+D18</f>
        <v>81787.279500000004</v>
      </c>
    </row>
    <row r="22" spans="1:6" x14ac:dyDescent="0.25">
      <c r="A22" s="5" t="s">
        <v>115</v>
      </c>
    </row>
    <row r="23" spans="1:6" x14ac:dyDescent="0.25">
      <c r="A23" s="2" t="s">
        <v>29</v>
      </c>
      <c r="B23" s="13">
        <v>0.02</v>
      </c>
      <c r="C23" s="13"/>
      <c r="D23" s="3">
        <f>D20*B23</f>
        <v>1635.7455900000002</v>
      </c>
    </row>
    <row r="24" spans="1:6" x14ac:dyDescent="0.25">
      <c r="A24" s="2" t="s">
        <v>30</v>
      </c>
      <c r="B24" s="13">
        <v>0</v>
      </c>
      <c r="C24" s="13"/>
      <c r="D24" s="3">
        <f>(D23+D20)*B24</f>
        <v>0</v>
      </c>
    </row>
    <row r="25" spans="1:6" x14ac:dyDescent="0.25">
      <c r="A25" s="2" t="s">
        <v>31</v>
      </c>
      <c r="B25" s="13">
        <v>0</v>
      </c>
      <c r="C25" s="13"/>
      <c r="D25" s="9">
        <f>(D24+D21)*B25</f>
        <v>0</v>
      </c>
    </row>
    <row r="26" spans="1:6" x14ac:dyDescent="0.25">
      <c r="A26" s="2" t="s">
        <v>123</v>
      </c>
      <c r="B26" s="35">
        <v>5000</v>
      </c>
      <c r="C26" s="13"/>
      <c r="D26" s="22">
        <f>B26</f>
        <v>5000</v>
      </c>
    </row>
    <row r="27" spans="1:6" x14ac:dyDescent="0.25">
      <c r="A27" s="16" t="s">
        <v>14</v>
      </c>
      <c r="B27" s="16"/>
      <c r="C27" s="16"/>
      <c r="D27" s="17">
        <f>SUM(D23:D26)</f>
        <v>6635.7455900000004</v>
      </c>
    </row>
    <row r="29" spans="1:6" x14ac:dyDescent="0.25">
      <c r="A29" s="5" t="s">
        <v>44</v>
      </c>
      <c r="B29" s="5"/>
      <c r="C29" s="5"/>
      <c r="D29" s="10">
        <f>D27+D20</f>
        <v>88423.02509000001</v>
      </c>
    </row>
    <row r="31" spans="1:6" x14ac:dyDescent="0.25">
      <c r="A31" s="5" t="s">
        <v>43</v>
      </c>
      <c r="B31" s="5"/>
      <c r="C31" s="5"/>
      <c r="D31" s="10">
        <v>0</v>
      </c>
    </row>
    <row r="33" spans="1:4" x14ac:dyDescent="0.25">
      <c r="A33" s="5" t="s">
        <v>125</v>
      </c>
      <c r="B33" s="5"/>
      <c r="C33" s="5"/>
      <c r="D33" s="18">
        <f>D31+D29</f>
        <v>88423.02509000001</v>
      </c>
    </row>
    <row r="34" spans="1:4" x14ac:dyDescent="0.25">
      <c r="A34" s="5" t="s">
        <v>40</v>
      </c>
      <c r="B34" s="5"/>
      <c r="C34" s="5"/>
      <c r="D34" s="10">
        <f>D33/12</f>
        <v>7368.5854241666675</v>
      </c>
    </row>
  </sheetData>
  <mergeCells count="1">
    <mergeCell ref="G5:H5"/>
  </mergeCells>
  <pageMargins left="0.75" right="0.25" top="0.5" bottom="0.5" header="0.3" footer="0.3"/>
  <pageSetup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E34D1-7668-43FD-8278-292862CB1E6F}">
  <dimension ref="A1:H41"/>
  <sheetViews>
    <sheetView zoomScaleNormal="100" workbookViewId="0"/>
  </sheetViews>
  <sheetFormatPr defaultRowHeight="15" x14ac:dyDescent="0.25"/>
  <cols>
    <col min="1" max="1" width="10.7109375" style="2" customWidth="1"/>
    <col min="2" max="2" width="9.7109375" style="2" customWidth="1"/>
    <col min="3" max="3" width="16.7109375" style="2" customWidth="1"/>
    <col min="4" max="4" width="14.7109375" style="3" customWidth="1"/>
    <col min="5" max="5" width="7.7109375" style="2" customWidth="1"/>
    <col min="6" max="6" width="9.7109375" style="2" customWidth="1"/>
    <col min="7" max="8" width="10.7109375" style="2" customWidth="1"/>
    <col min="9" max="16384" width="9.140625" style="2"/>
  </cols>
  <sheetData>
    <row r="1" spans="1:8" ht="23.25" x14ac:dyDescent="0.25">
      <c r="A1" s="1" t="str">
        <f>'Chairman BOC'!A1</f>
        <v>Lincoln County Finance Department</v>
      </c>
    </row>
    <row r="2" spans="1:8" ht="18.75" x14ac:dyDescent="0.25">
      <c r="A2" s="4" t="str">
        <f>'Chairman BOC'!A2</f>
        <v>State Mandated Salaries for Elected and Other Officials for CY 2023</v>
      </c>
    </row>
    <row r="4" spans="1:8" x14ac:dyDescent="0.25">
      <c r="A4" s="2" t="s">
        <v>25</v>
      </c>
      <c r="C4" s="5" t="s">
        <v>71</v>
      </c>
    </row>
    <row r="5" spans="1:8" x14ac:dyDescent="0.25">
      <c r="G5" s="37" t="s">
        <v>6</v>
      </c>
      <c r="H5" s="37"/>
    </row>
    <row r="6" spans="1:8" x14ac:dyDescent="0.25">
      <c r="A6" s="6" t="s">
        <v>109</v>
      </c>
      <c r="D6" s="3">
        <v>1200</v>
      </c>
      <c r="G6" s="7" t="s">
        <v>3</v>
      </c>
      <c r="H6" s="7" t="s">
        <v>4</v>
      </c>
    </row>
    <row r="7" spans="1:8" x14ac:dyDescent="0.25">
      <c r="F7" s="2" t="s">
        <v>5</v>
      </c>
      <c r="G7" s="8">
        <v>43466</v>
      </c>
      <c r="H7" s="8">
        <f>DATE(YEAR(G7)+4,MONTH(G7), DAY(G7))-1</f>
        <v>44926</v>
      </c>
    </row>
    <row r="8" spans="1:8" x14ac:dyDescent="0.25">
      <c r="A8" s="5" t="s">
        <v>68</v>
      </c>
      <c r="D8" s="3">
        <v>0</v>
      </c>
      <c r="F8" s="2" t="s">
        <v>106</v>
      </c>
      <c r="G8" s="8">
        <v>44927</v>
      </c>
      <c r="H8" s="8">
        <v>46387</v>
      </c>
    </row>
    <row r="9" spans="1:8" x14ac:dyDescent="0.25">
      <c r="F9" s="14"/>
      <c r="G9" s="8"/>
      <c r="H9" s="8"/>
    </row>
    <row r="10" spans="1:8" x14ac:dyDescent="0.25">
      <c r="A10" s="5" t="s">
        <v>12</v>
      </c>
      <c r="B10" s="5"/>
      <c r="C10" s="5"/>
      <c r="D10" s="10">
        <f>D8+D6</f>
        <v>1200</v>
      </c>
      <c r="F10" s="14"/>
      <c r="G10" s="8"/>
      <c r="H10" s="8"/>
    </row>
    <row r="11" spans="1:8" x14ac:dyDescent="0.25">
      <c r="F11" s="14"/>
      <c r="G11" s="8"/>
      <c r="H11" s="8"/>
    </row>
    <row r="12" spans="1:8" x14ac:dyDescent="0.25">
      <c r="A12" s="5" t="s">
        <v>117</v>
      </c>
    </row>
    <row r="13" spans="1:8" x14ac:dyDescent="0.25">
      <c r="A13" s="2" t="s">
        <v>54</v>
      </c>
      <c r="B13" s="13">
        <v>3.5000000000000003E-2</v>
      </c>
      <c r="D13" s="3">
        <f>D10*B13</f>
        <v>42.000000000000007</v>
      </c>
    </row>
    <row r="14" spans="1:8" x14ac:dyDescent="0.25">
      <c r="A14" s="2" t="s">
        <v>55</v>
      </c>
      <c r="B14" s="13">
        <v>2.2499999999999999E-2</v>
      </c>
      <c r="D14" s="3">
        <f>(D10+D13)*B14</f>
        <v>27.945</v>
      </c>
    </row>
    <row r="15" spans="1:8" x14ac:dyDescent="0.25">
      <c r="A15" s="2" t="s">
        <v>56</v>
      </c>
      <c r="B15" s="13">
        <v>0</v>
      </c>
      <c r="D15" s="3">
        <f>($D$10+SUM(D13:D14))*B15</f>
        <v>0</v>
      </c>
      <c r="G15" s="8"/>
      <c r="H15" s="8"/>
    </row>
    <row r="16" spans="1:8" x14ac:dyDescent="0.25">
      <c r="A16" s="2" t="s">
        <v>57</v>
      </c>
      <c r="B16" s="13">
        <v>0.02</v>
      </c>
      <c r="D16" s="3">
        <f>($D$10+SUM($D$13:D15))*B16</f>
        <v>25.398899999999998</v>
      </c>
      <c r="G16" s="8"/>
      <c r="H16" s="8"/>
    </row>
    <row r="17" spans="1:8" x14ac:dyDescent="0.25">
      <c r="A17" s="2" t="s">
        <v>58</v>
      </c>
      <c r="B17" s="13">
        <v>0.02</v>
      </c>
      <c r="D17" s="3">
        <f>($D$10+SUM($D$13:D16))*B17</f>
        <v>25.906878000000003</v>
      </c>
      <c r="G17" s="8"/>
      <c r="H17" s="8"/>
    </row>
    <row r="18" spans="1:8" x14ac:dyDescent="0.25">
      <c r="A18" s="2" t="s">
        <v>59</v>
      </c>
      <c r="B18" s="13">
        <v>2.8899999999999999E-2</v>
      </c>
      <c r="D18" s="3">
        <f>($D$10+SUM($D$13:D17))*B18</f>
        <v>38.184147484200004</v>
      </c>
      <c r="G18" s="8"/>
      <c r="H18" s="8"/>
    </row>
    <row r="19" spans="1:8" x14ac:dyDescent="0.25">
      <c r="A19" s="2" t="s">
        <v>60</v>
      </c>
      <c r="B19" s="13">
        <v>0.03</v>
      </c>
      <c r="D19" s="3">
        <f>($D$10+SUM($D$13:D18))*B19</f>
        <v>40.783047764525996</v>
      </c>
      <c r="G19" s="8"/>
      <c r="H19" s="8"/>
    </row>
    <row r="20" spans="1:8" x14ac:dyDescent="0.25">
      <c r="A20" s="2" t="s">
        <v>105</v>
      </c>
      <c r="B20" s="13">
        <v>0</v>
      </c>
      <c r="D20" s="3">
        <f>($D$10+SUM($D$13:D19))*B20</f>
        <v>0</v>
      </c>
      <c r="G20" s="8"/>
      <c r="H20" s="8"/>
    </row>
    <row r="21" spans="1:8" x14ac:dyDescent="0.25">
      <c r="A21" s="2" t="s">
        <v>61</v>
      </c>
      <c r="B21" s="13">
        <v>0.01</v>
      </c>
      <c r="D21" s="3">
        <f>($D$10+SUM($D$13:D20))*B21</f>
        <v>14.002179732487262</v>
      </c>
    </row>
    <row r="22" spans="1:8" x14ac:dyDescent="0.25">
      <c r="A22" s="2" t="s">
        <v>62</v>
      </c>
      <c r="B22" s="13">
        <v>0.01</v>
      </c>
      <c r="D22" s="3">
        <f>($D$10+SUM($D$13:D21))*B22</f>
        <v>14.142201529812132</v>
      </c>
    </row>
    <row r="23" spans="1:8" x14ac:dyDescent="0.25">
      <c r="A23" s="2" t="s">
        <v>63</v>
      </c>
      <c r="B23" s="13">
        <v>0.03</v>
      </c>
      <c r="D23" s="3">
        <f>($D$10+SUM($D$13:D22))*B23</f>
        <v>42.850870635330757</v>
      </c>
    </row>
    <row r="24" spans="1:8" x14ac:dyDescent="0.25">
      <c r="A24" s="2" t="s">
        <v>64</v>
      </c>
      <c r="B24" s="13">
        <v>0.02</v>
      </c>
      <c r="D24" s="3">
        <f>($D$10+SUM($D$13:D23))*B24</f>
        <v>29.424264502927127</v>
      </c>
    </row>
    <row r="25" spans="1:8" x14ac:dyDescent="0.25">
      <c r="A25" s="2" t="s">
        <v>65</v>
      </c>
      <c r="B25" s="13">
        <v>0</v>
      </c>
      <c r="D25" s="3">
        <f>($D$10+SUM($D$13:D24))*B25</f>
        <v>0</v>
      </c>
    </row>
    <row r="26" spans="1:8" x14ac:dyDescent="0.25">
      <c r="A26" s="2" t="s">
        <v>29</v>
      </c>
      <c r="B26" s="13">
        <v>0.02</v>
      </c>
      <c r="D26" s="3">
        <f>($D$10+SUM($D$13:D25))*B26</f>
        <v>30.012749792985669</v>
      </c>
      <c r="F26" s="21"/>
    </row>
    <row r="27" spans="1:8" x14ac:dyDescent="0.25">
      <c r="A27" s="2" t="s">
        <v>30</v>
      </c>
      <c r="B27" s="13">
        <v>0</v>
      </c>
      <c r="D27" s="9">
        <f>($D$10+SUM($D$13:D26))*B27</f>
        <v>0</v>
      </c>
      <c r="F27" s="21"/>
    </row>
    <row r="28" spans="1:8" x14ac:dyDescent="0.25">
      <c r="A28" s="2" t="s">
        <v>31</v>
      </c>
      <c r="B28" s="13">
        <v>0</v>
      </c>
      <c r="D28" s="9">
        <f>($D$10+SUM($D$13:D27))*B28</f>
        <v>0</v>
      </c>
      <c r="F28" s="21"/>
    </row>
    <row r="29" spans="1:8" x14ac:dyDescent="0.25">
      <c r="A29" s="2" t="s">
        <v>123</v>
      </c>
      <c r="B29" s="35">
        <v>5000</v>
      </c>
      <c r="D29" s="22">
        <f>B29</f>
        <v>5000</v>
      </c>
      <c r="F29" s="21"/>
    </row>
    <row r="30" spans="1:8" x14ac:dyDescent="0.25">
      <c r="A30" s="16" t="s">
        <v>15</v>
      </c>
      <c r="B30" s="16"/>
      <c r="C30" s="16"/>
      <c r="D30" s="17">
        <f>SUM(D13:D29)</f>
        <v>5330.6502394422687</v>
      </c>
      <c r="F30" s="21"/>
    </row>
    <row r="32" spans="1:8" x14ac:dyDescent="0.25">
      <c r="A32" s="5" t="s">
        <v>44</v>
      </c>
      <c r="D32" s="10">
        <f>D30+D10</f>
        <v>6530.6502394422687</v>
      </c>
    </row>
    <row r="34" spans="1:4" x14ac:dyDescent="0.25">
      <c r="A34" s="5" t="s">
        <v>116</v>
      </c>
    </row>
    <row r="35" spans="1:4" x14ac:dyDescent="0.25">
      <c r="A35" s="2" t="s">
        <v>69</v>
      </c>
      <c r="C35" s="11"/>
      <c r="D35" s="12">
        <v>1</v>
      </c>
    </row>
    <row r="36" spans="1:4" x14ac:dyDescent="0.25">
      <c r="A36" s="2" t="s">
        <v>37</v>
      </c>
      <c r="D36" s="13">
        <v>2.5000000000000001E-2</v>
      </c>
    </row>
    <row r="37" spans="1:4" x14ac:dyDescent="0.25">
      <c r="A37" s="2" t="s">
        <v>74</v>
      </c>
      <c r="D37" s="15">
        <f>D36*D35</f>
        <v>2.5000000000000001E-2</v>
      </c>
    </row>
    <row r="38" spans="1:4" x14ac:dyDescent="0.25">
      <c r="A38" s="2" t="s">
        <v>35</v>
      </c>
      <c r="B38" s="5"/>
      <c r="C38" s="5"/>
      <c r="D38" s="10">
        <f>D37*D32</f>
        <v>163.26625598605673</v>
      </c>
    </row>
    <row r="39" spans="1:4" x14ac:dyDescent="0.25">
      <c r="B39" s="5"/>
      <c r="C39" s="5"/>
      <c r="D39" s="10"/>
    </row>
    <row r="40" spans="1:4" x14ac:dyDescent="0.25">
      <c r="A40" s="5" t="s">
        <v>125</v>
      </c>
      <c r="B40" s="5"/>
      <c r="C40" s="5"/>
      <c r="D40" s="18">
        <f>D38+D32</f>
        <v>6693.9164954283251</v>
      </c>
    </row>
    <row r="41" spans="1:4" x14ac:dyDescent="0.25">
      <c r="A41" s="5" t="s">
        <v>40</v>
      </c>
      <c r="B41" s="5"/>
      <c r="C41" s="5"/>
      <c r="D41" s="10">
        <f>D40/12</f>
        <v>557.82637461902709</v>
      </c>
    </row>
  </sheetData>
  <mergeCells count="1">
    <mergeCell ref="G5:H5"/>
  </mergeCells>
  <phoneticPr fontId="5" type="noConversion"/>
  <pageMargins left="0.75" right="0.25" top="0.5" bottom="0.5" header="0.3" footer="0.3"/>
  <pageSetup scale="9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C3A0-7E2E-4B7E-8011-8394323CA9AC}">
  <dimension ref="A1:H41"/>
  <sheetViews>
    <sheetView zoomScaleNormal="100" workbookViewId="0">
      <selection activeCell="A40" sqref="A40"/>
    </sheetView>
  </sheetViews>
  <sheetFormatPr defaultRowHeight="15" x14ac:dyDescent="0.25"/>
  <cols>
    <col min="1" max="1" width="10.7109375" style="2" customWidth="1"/>
    <col min="2" max="2" width="9.7109375" style="2" customWidth="1"/>
    <col min="3" max="3" width="16.7109375" style="2" customWidth="1"/>
    <col min="4" max="4" width="14.7109375" style="3" customWidth="1"/>
    <col min="5" max="5" width="7.7109375" style="2" customWidth="1"/>
    <col min="6" max="6" width="9.7109375" style="2" customWidth="1"/>
    <col min="7" max="8" width="10.7109375" style="2" customWidth="1"/>
    <col min="9" max="16384" width="9.140625" style="2"/>
  </cols>
  <sheetData>
    <row r="1" spans="1:8" ht="23.25" x14ac:dyDescent="0.25">
      <c r="A1" s="1" t="str">
        <f>'Chairman BOC'!A1</f>
        <v>Lincoln County Finance Department</v>
      </c>
    </row>
    <row r="2" spans="1:8" ht="18.75" x14ac:dyDescent="0.25">
      <c r="A2" s="4" t="str">
        <f>'Chairman BOC'!A2</f>
        <v>State Mandated Salaries for Elected and Other Officials for CY 2023</v>
      </c>
    </row>
    <row r="4" spans="1:8" x14ac:dyDescent="0.25">
      <c r="A4" s="2" t="s">
        <v>25</v>
      </c>
      <c r="C4" s="5" t="s">
        <v>70</v>
      </c>
    </row>
    <row r="5" spans="1:8" x14ac:dyDescent="0.25">
      <c r="G5" s="37" t="s">
        <v>6</v>
      </c>
      <c r="H5" s="37"/>
    </row>
    <row r="6" spans="1:8" x14ac:dyDescent="0.25">
      <c r="A6" s="6" t="s">
        <v>109</v>
      </c>
      <c r="D6" s="3">
        <v>1200</v>
      </c>
      <c r="G6" s="7" t="s">
        <v>3</v>
      </c>
      <c r="H6" s="7" t="s">
        <v>4</v>
      </c>
    </row>
    <row r="7" spans="1:8" x14ac:dyDescent="0.25">
      <c r="F7" s="16" t="s">
        <v>5</v>
      </c>
      <c r="G7" s="8">
        <v>36161</v>
      </c>
      <c r="H7" s="8">
        <v>37621</v>
      </c>
    </row>
    <row r="8" spans="1:8" x14ac:dyDescent="0.25">
      <c r="A8" s="5" t="s">
        <v>68</v>
      </c>
      <c r="D8" s="3">
        <v>1200</v>
      </c>
      <c r="F8" s="16" t="s">
        <v>7</v>
      </c>
      <c r="G8" s="8">
        <v>37622</v>
      </c>
      <c r="H8" s="8">
        <v>39082</v>
      </c>
    </row>
    <row r="9" spans="1:8" x14ac:dyDescent="0.25">
      <c r="F9" s="19" t="s">
        <v>107</v>
      </c>
      <c r="G9" s="20">
        <v>39083</v>
      </c>
      <c r="H9" s="20">
        <v>40543</v>
      </c>
    </row>
    <row r="10" spans="1:8" x14ac:dyDescent="0.25">
      <c r="A10" s="5" t="s">
        <v>12</v>
      </c>
      <c r="B10" s="5"/>
      <c r="C10" s="5"/>
      <c r="D10" s="10">
        <f>D8+D6</f>
        <v>2400</v>
      </c>
      <c r="F10" s="16" t="s">
        <v>9</v>
      </c>
      <c r="G10" s="8">
        <v>42005</v>
      </c>
      <c r="H10" s="8">
        <v>43465</v>
      </c>
    </row>
    <row r="11" spans="1:8" x14ac:dyDescent="0.25">
      <c r="F11" s="16" t="s">
        <v>17</v>
      </c>
      <c r="G11" s="8">
        <v>43466</v>
      </c>
      <c r="H11" s="8">
        <v>44926</v>
      </c>
    </row>
    <row r="12" spans="1:8" x14ac:dyDescent="0.25">
      <c r="A12" s="5" t="s">
        <v>117</v>
      </c>
      <c r="F12" s="16" t="s">
        <v>106</v>
      </c>
      <c r="G12" s="8">
        <v>44927</v>
      </c>
      <c r="H12" s="8">
        <v>46387</v>
      </c>
    </row>
    <row r="13" spans="1:8" x14ac:dyDescent="0.25">
      <c r="A13" s="2" t="s">
        <v>54</v>
      </c>
      <c r="B13" s="13">
        <v>3.5000000000000003E-2</v>
      </c>
      <c r="D13" s="3">
        <f>D10*B13</f>
        <v>84.000000000000014</v>
      </c>
    </row>
    <row r="14" spans="1:8" x14ac:dyDescent="0.25">
      <c r="A14" s="2" t="s">
        <v>55</v>
      </c>
      <c r="B14" s="13">
        <v>2.2499999999999999E-2</v>
      </c>
      <c r="D14" s="3">
        <f>(D10+D13)*B14</f>
        <v>55.89</v>
      </c>
      <c r="F14" s="14" t="s">
        <v>108</v>
      </c>
    </row>
    <row r="15" spans="1:8" x14ac:dyDescent="0.25">
      <c r="A15" s="2" t="s">
        <v>56</v>
      </c>
      <c r="B15" s="13">
        <v>0</v>
      </c>
      <c r="D15" s="3">
        <f>($D$10+SUM(D13:D14))*B15</f>
        <v>0</v>
      </c>
      <c r="G15" s="8"/>
      <c r="H15" s="8"/>
    </row>
    <row r="16" spans="1:8" x14ac:dyDescent="0.25">
      <c r="A16" s="2" t="s">
        <v>57</v>
      </c>
      <c r="B16" s="13">
        <v>0.02</v>
      </c>
      <c r="D16" s="3">
        <f>($D$10+SUM($D$13:D15))*B16</f>
        <v>50.797799999999995</v>
      </c>
      <c r="G16" s="8"/>
      <c r="H16" s="8"/>
    </row>
    <row r="17" spans="1:8" x14ac:dyDescent="0.25">
      <c r="A17" s="2" t="s">
        <v>58</v>
      </c>
      <c r="B17" s="13">
        <v>0.02</v>
      </c>
      <c r="D17" s="3">
        <f>($D$10+SUM($D$13:D16))*B17</f>
        <v>51.813756000000005</v>
      </c>
      <c r="G17" s="8"/>
      <c r="H17" s="8"/>
    </row>
    <row r="18" spans="1:8" x14ac:dyDescent="0.25">
      <c r="A18" s="2" t="s">
        <v>59</v>
      </c>
      <c r="B18" s="13">
        <v>2.8899999999999999E-2</v>
      </c>
      <c r="D18" s="3">
        <f>($D$10+SUM($D$13:D17))*B18</f>
        <v>76.368294968400008</v>
      </c>
      <c r="G18" s="8"/>
      <c r="H18" s="8"/>
    </row>
    <row r="19" spans="1:8" x14ac:dyDescent="0.25">
      <c r="A19" s="2" t="s">
        <v>60</v>
      </c>
      <c r="B19" s="13">
        <v>0.03</v>
      </c>
      <c r="D19" s="3">
        <f>($D$10+SUM($D$13:D18))*B19</f>
        <v>81.566095529051992</v>
      </c>
      <c r="G19" s="8"/>
      <c r="H19" s="8"/>
    </row>
    <row r="20" spans="1:8" x14ac:dyDescent="0.25">
      <c r="A20" s="2" t="s">
        <v>105</v>
      </c>
      <c r="B20" s="13">
        <v>0</v>
      </c>
      <c r="D20" s="3">
        <f>($D$10+SUM($D$13:D19))*B20</f>
        <v>0</v>
      </c>
      <c r="G20" s="8"/>
      <c r="H20" s="8"/>
    </row>
    <row r="21" spans="1:8" x14ac:dyDescent="0.25">
      <c r="A21" s="2" t="s">
        <v>61</v>
      </c>
      <c r="B21" s="13">
        <v>0.01</v>
      </c>
      <c r="D21" s="3">
        <f>($D$10+SUM($D$13:D20))*B21</f>
        <v>28.004359464974524</v>
      </c>
    </row>
    <row r="22" spans="1:8" x14ac:dyDescent="0.25">
      <c r="A22" s="2" t="s">
        <v>62</v>
      </c>
      <c r="B22" s="13">
        <v>0.01</v>
      </c>
      <c r="D22" s="3">
        <f>($D$10+SUM($D$13:D21))*B22</f>
        <v>28.284403059624264</v>
      </c>
    </row>
    <row r="23" spans="1:8" x14ac:dyDescent="0.25">
      <c r="A23" s="2" t="s">
        <v>63</v>
      </c>
      <c r="B23" s="13">
        <v>0.03</v>
      </c>
      <c r="D23" s="3">
        <f>($D$10+SUM($D$13:D22))*B23</f>
        <v>85.701741270661515</v>
      </c>
    </row>
    <row r="24" spans="1:8" x14ac:dyDescent="0.25">
      <c r="A24" s="2" t="s">
        <v>64</v>
      </c>
      <c r="B24" s="13">
        <v>0.02</v>
      </c>
      <c r="D24" s="3">
        <f>($D$10+SUM($D$13:D23))*B24</f>
        <v>58.848529005854253</v>
      </c>
    </row>
    <row r="25" spans="1:8" x14ac:dyDescent="0.25">
      <c r="A25" s="2" t="s">
        <v>65</v>
      </c>
      <c r="B25" s="13">
        <v>0</v>
      </c>
      <c r="D25" s="3">
        <f>($D$10+SUM($D$13:D24))*B25</f>
        <v>0</v>
      </c>
    </row>
    <row r="26" spans="1:8" x14ac:dyDescent="0.25">
      <c r="A26" s="2" t="s">
        <v>29</v>
      </c>
      <c r="B26" s="13">
        <v>0.02</v>
      </c>
      <c r="D26" s="3">
        <f>($D$10+SUM($D$13:D25))*B26</f>
        <v>60.025499585971339</v>
      </c>
    </row>
    <row r="27" spans="1:8" x14ac:dyDescent="0.25">
      <c r="A27" s="2" t="s">
        <v>30</v>
      </c>
      <c r="B27" s="13">
        <v>0</v>
      </c>
      <c r="D27" s="9">
        <f>($D$10+SUM($D$13:D26))*B27</f>
        <v>0</v>
      </c>
      <c r="F27" s="21"/>
    </row>
    <row r="28" spans="1:8" x14ac:dyDescent="0.25">
      <c r="A28" s="2" t="s">
        <v>31</v>
      </c>
      <c r="B28" s="13">
        <v>0</v>
      </c>
      <c r="D28" s="9">
        <f>($D$10+SUM($D$13:D27))*B28</f>
        <v>0</v>
      </c>
      <c r="F28" s="21"/>
    </row>
    <row r="29" spans="1:8" x14ac:dyDescent="0.25">
      <c r="A29" s="2" t="s">
        <v>123</v>
      </c>
      <c r="B29" s="35">
        <v>5000</v>
      </c>
      <c r="D29" s="22">
        <f>B29</f>
        <v>5000</v>
      </c>
      <c r="F29" s="21"/>
    </row>
    <row r="30" spans="1:8" x14ac:dyDescent="0.25">
      <c r="A30" s="16" t="s">
        <v>15</v>
      </c>
      <c r="B30" s="16"/>
      <c r="C30" s="16"/>
      <c r="D30" s="17">
        <f>SUM(D13:D29)</f>
        <v>5661.3004788845383</v>
      </c>
      <c r="F30" s="21"/>
    </row>
    <row r="31" spans="1:8" x14ac:dyDescent="0.25">
      <c r="F31" s="21"/>
    </row>
    <row r="32" spans="1:8" x14ac:dyDescent="0.25">
      <c r="A32" s="5" t="s">
        <v>44</v>
      </c>
      <c r="D32" s="10">
        <f>D30+D10</f>
        <v>8061.3004788845383</v>
      </c>
    </row>
    <row r="34" spans="1:4" x14ac:dyDescent="0.25">
      <c r="A34" s="5" t="s">
        <v>116</v>
      </c>
    </row>
    <row r="35" spans="1:4" x14ac:dyDescent="0.25">
      <c r="A35" s="2" t="s">
        <v>69</v>
      </c>
      <c r="C35" s="11"/>
      <c r="D35" s="12">
        <v>3</v>
      </c>
    </row>
    <row r="36" spans="1:4" x14ac:dyDescent="0.25">
      <c r="A36" s="2" t="s">
        <v>37</v>
      </c>
      <c r="D36" s="13">
        <v>2.5000000000000001E-2</v>
      </c>
    </row>
    <row r="37" spans="1:4" x14ac:dyDescent="0.25">
      <c r="A37" s="2" t="s">
        <v>74</v>
      </c>
      <c r="D37" s="15">
        <f>D36*D35</f>
        <v>7.5000000000000011E-2</v>
      </c>
    </row>
    <row r="38" spans="1:4" x14ac:dyDescent="0.25">
      <c r="A38" s="2" t="s">
        <v>35</v>
      </c>
      <c r="B38" s="5"/>
      <c r="C38" s="5"/>
      <c r="D38" s="10">
        <f>D37*D32</f>
        <v>604.59753591634046</v>
      </c>
    </row>
    <row r="39" spans="1:4" x14ac:dyDescent="0.25">
      <c r="B39" s="5"/>
      <c r="C39" s="5"/>
      <c r="D39" s="10"/>
    </row>
    <row r="40" spans="1:4" x14ac:dyDescent="0.25">
      <c r="A40" s="5" t="s">
        <v>125</v>
      </c>
      <c r="B40" s="5"/>
      <c r="C40" s="5"/>
      <c r="D40" s="18">
        <f>D38+D32</f>
        <v>8665.8980148008795</v>
      </c>
    </row>
    <row r="41" spans="1:4" x14ac:dyDescent="0.25">
      <c r="A41" s="5" t="s">
        <v>40</v>
      </c>
      <c r="B41" s="5"/>
      <c r="C41" s="5"/>
      <c r="D41" s="10">
        <f>D40/12</f>
        <v>722.15816790007329</v>
      </c>
    </row>
  </sheetData>
  <mergeCells count="1">
    <mergeCell ref="G5:H5"/>
  </mergeCells>
  <phoneticPr fontId="5" type="noConversion"/>
  <pageMargins left="0.75" right="0.25" top="0.5" bottom="0.5" header="0.3" footer="0.3"/>
  <pageSetup scale="9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2409-1964-463D-AF35-223EC56E005C}">
  <dimension ref="A1:H41"/>
  <sheetViews>
    <sheetView zoomScaleNormal="100" workbookViewId="0"/>
  </sheetViews>
  <sheetFormatPr defaultRowHeight="15" x14ac:dyDescent="0.25"/>
  <cols>
    <col min="1" max="1" width="10.7109375" style="2" customWidth="1"/>
    <col min="2" max="2" width="9.7109375" style="2" customWidth="1"/>
    <col min="3" max="3" width="16.7109375" style="2" customWidth="1"/>
    <col min="4" max="4" width="14.7109375" style="3" customWidth="1"/>
    <col min="5" max="5" width="7.7109375" style="2" customWidth="1"/>
    <col min="6" max="6" width="9.7109375" style="2" customWidth="1"/>
    <col min="7" max="8" width="10.7109375" style="2" customWidth="1"/>
    <col min="9" max="16384" width="9.140625" style="2"/>
  </cols>
  <sheetData>
    <row r="1" spans="1:8" ht="23.25" x14ac:dyDescent="0.25">
      <c r="A1" s="1" t="str">
        <f>'Chairman BOC'!A1</f>
        <v>Lincoln County Finance Department</v>
      </c>
    </row>
    <row r="2" spans="1:8" ht="18.75" x14ac:dyDescent="0.25">
      <c r="A2" s="4" t="str">
        <f>'Chairman BOC'!A2</f>
        <v>State Mandated Salaries for Elected and Other Officials for CY 2023</v>
      </c>
    </row>
    <row r="4" spans="1:8" x14ac:dyDescent="0.25">
      <c r="A4" s="2" t="s">
        <v>25</v>
      </c>
      <c r="C4" s="5" t="s">
        <v>72</v>
      </c>
    </row>
    <row r="5" spans="1:8" x14ac:dyDescent="0.25">
      <c r="G5" s="37" t="s">
        <v>6</v>
      </c>
      <c r="H5" s="37"/>
    </row>
    <row r="6" spans="1:8" x14ac:dyDescent="0.25">
      <c r="A6" s="6" t="s">
        <v>109</v>
      </c>
      <c r="D6" s="3">
        <v>1200</v>
      </c>
      <c r="G6" s="7" t="s">
        <v>3</v>
      </c>
      <c r="H6" s="7" t="s">
        <v>4</v>
      </c>
    </row>
    <row r="7" spans="1:8" x14ac:dyDescent="0.25">
      <c r="F7" s="16" t="s">
        <v>5</v>
      </c>
      <c r="G7" s="8">
        <v>39814</v>
      </c>
      <c r="H7" s="8">
        <v>41274</v>
      </c>
    </row>
    <row r="8" spans="1:8" x14ac:dyDescent="0.25">
      <c r="A8" s="5" t="s">
        <v>68</v>
      </c>
      <c r="D8" s="3">
        <v>1200</v>
      </c>
      <c r="F8" s="16" t="s">
        <v>7</v>
      </c>
      <c r="G8" s="8">
        <v>41275</v>
      </c>
      <c r="H8" s="8">
        <v>42735</v>
      </c>
    </row>
    <row r="9" spans="1:8" x14ac:dyDescent="0.25">
      <c r="F9" s="16" t="s">
        <v>8</v>
      </c>
      <c r="G9" s="8">
        <v>42736</v>
      </c>
      <c r="H9" s="8">
        <v>44196</v>
      </c>
    </row>
    <row r="10" spans="1:8" x14ac:dyDescent="0.25">
      <c r="A10" s="5" t="s">
        <v>12</v>
      </c>
      <c r="B10" s="5"/>
      <c r="C10" s="5"/>
      <c r="D10" s="10">
        <f>D8+D6</f>
        <v>2400</v>
      </c>
      <c r="F10" s="16" t="s">
        <v>106</v>
      </c>
      <c r="G10" s="8">
        <v>44197</v>
      </c>
      <c r="H10" s="8">
        <v>45657</v>
      </c>
    </row>
    <row r="11" spans="1:8" x14ac:dyDescent="0.25">
      <c r="F11" s="16"/>
      <c r="G11" s="8"/>
      <c r="H11" s="8"/>
    </row>
    <row r="12" spans="1:8" x14ac:dyDescent="0.25">
      <c r="A12" s="5" t="s">
        <v>117</v>
      </c>
    </row>
    <row r="13" spans="1:8" x14ac:dyDescent="0.25">
      <c r="A13" s="2" t="s">
        <v>54</v>
      </c>
      <c r="B13" s="13">
        <v>3.5000000000000003E-2</v>
      </c>
      <c r="D13" s="3">
        <f>D10*B13</f>
        <v>84.000000000000014</v>
      </c>
      <c r="F13" s="14"/>
    </row>
    <row r="14" spans="1:8" x14ac:dyDescent="0.25">
      <c r="A14" s="2" t="s">
        <v>55</v>
      </c>
      <c r="B14" s="13">
        <v>2.2499999999999999E-2</v>
      </c>
      <c r="D14" s="3">
        <f>(D10+D13)*B14</f>
        <v>55.89</v>
      </c>
    </row>
    <row r="15" spans="1:8" x14ac:dyDescent="0.25">
      <c r="A15" s="2" t="s">
        <v>56</v>
      </c>
      <c r="B15" s="13">
        <v>0</v>
      </c>
      <c r="D15" s="3">
        <f>($D$10+SUM(D13:D14))*B15</f>
        <v>0</v>
      </c>
      <c r="G15" s="8"/>
      <c r="H15" s="8"/>
    </row>
    <row r="16" spans="1:8" x14ac:dyDescent="0.25">
      <c r="A16" s="2" t="s">
        <v>57</v>
      </c>
      <c r="B16" s="13">
        <v>0.02</v>
      </c>
      <c r="D16" s="3">
        <f>($D$10+SUM($D$13:D15))*B16</f>
        <v>50.797799999999995</v>
      </c>
      <c r="G16" s="8"/>
      <c r="H16" s="8"/>
    </row>
    <row r="17" spans="1:8" x14ac:dyDescent="0.25">
      <c r="A17" s="2" t="s">
        <v>58</v>
      </c>
      <c r="B17" s="13">
        <v>0.02</v>
      </c>
      <c r="D17" s="3">
        <f>($D$10+SUM($D$13:D16))*B17</f>
        <v>51.813756000000005</v>
      </c>
      <c r="G17" s="8"/>
      <c r="H17" s="8"/>
    </row>
    <row r="18" spans="1:8" x14ac:dyDescent="0.25">
      <c r="A18" s="2" t="s">
        <v>59</v>
      </c>
      <c r="B18" s="13">
        <v>2.8899999999999999E-2</v>
      </c>
      <c r="D18" s="3">
        <f>($D$10+SUM($D$13:D17))*B18</f>
        <v>76.368294968400008</v>
      </c>
      <c r="G18" s="8"/>
      <c r="H18" s="8"/>
    </row>
    <row r="19" spans="1:8" x14ac:dyDescent="0.25">
      <c r="A19" s="2" t="s">
        <v>60</v>
      </c>
      <c r="B19" s="13">
        <v>0.03</v>
      </c>
      <c r="D19" s="3">
        <f>($D$10+SUM($D$13:D18))*B19</f>
        <v>81.566095529051992</v>
      </c>
      <c r="G19" s="8"/>
      <c r="H19" s="8"/>
    </row>
    <row r="20" spans="1:8" x14ac:dyDescent="0.25">
      <c r="A20" s="2" t="s">
        <v>105</v>
      </c>
      <c r="B20" s="13">
        <v>0</v>
      </c>
      <c r="D20" s="3">
        <f>($D$10+SUM($D$13:D19))*B20</f>
        <v>0</v>
      </c>
      <c r="G20" s="8"/>
      <c r="H20" s="8"/>
    </row>
    <row r="21" spans="1:8" x14ac:dyDescent="0.25">
      <c r="A21" s="2" t="s">
        <v>61</v>
      </c>
      <c r="B21" s="13">
        <v>0.01</v>
      </c>
      <c r="D21" s="3">
        <f>($D$10+SUM($D$13:D20))*B21</f>
        <v>28.004359464974524</v>
      </c>
    </row>
    <row r="22" spans="1:8" x14ac:dyDescent="0.25">
      <c r="A22" s="2" t="s">
        <v>62</v>
      </c>
      <c r="B22" s="13">
        <v>0.01</v>
      </c>
      <c r="D22" s="3">
        <f>($D$10+SUM($D$13:D21))*B22</f>
        <v>28.284403059624264</v>
      </c>
    </row>
    <row r="23" spans="1:8" x14ac:dyDescent="0.25">
      <c r="A23" s="2" t="s">
        <v>63</v>
      </c>
      <c r="B23" s="13">
        <v>0.03</v>
      </c>
      <c r="D23" s="3">
        <f>($D$10+SUM($D$13:D22))*B23</f>
        <v>85.701741270661515</v>
      </c>
    </row>
    <row r="24" spans="1:8" x14ac:dyDescent="0.25">
      <c r="A24" s="2" t="s">
        <v>64</v>
      </c>
      <c r="B24" s="13">
        <v>0.02</v>
      </c>
      <c r="D24" s="3">
        <f>($D$10+SUM($D$13:D23))*B24</f>
        <v>58.848529005854253</v>
      </c>
    </row>
    <row r="25" spans="1:8" x14ac:dyDescent="0.25">
      <c r="A25" s="2" t="s">
        <v>65</v>
      </c>
      <c r="B25" s="13">
        <v>0</v>
      </c>
      <c r="D25" s="3">
        <f>($D$10+SUM($D$13:D24))*B25</f>
        <v>0</v>
      </c>
    </row>
    <row r="26" spans="1:8" x14ac:dyDescent="0.25">
      <c r="A26" s="2" t="s">
        <v>29</v>
      </c>
      <c r="B26" s="13">
        <v>0.02</v>
      </c>
      <c r="D26" s="3">
        <f>($D$10+SUM($D$13:D25))*B26</f>
        <v>60.025499585971339</v>
      </c>
      <c r="F26" s="21"/>
    </row>
    <row r="27" spans="1:8" x14ac:dyDescent="0.25">
      <c r="A27" s="2" t="s">
        <v>30</v>
      </c>
      <c r="B27" s="13">
        <v>0</v>
      </c>
      <c r="D27" s="9">
        <f>($D$10+SUM($D$13:D26))*B27</f>
        <v>0</v>
      </c>
      <c r="F27" s="21"/>
    </row>
    <row r="28" spans="1:8" x14ac:dyDescent="0.25">
      <c r="A28" s="2" t="s">
        <v>31</v>
      </c>
      <c r="B28" s="13">
        <v>0</v>
      </c>
      <c r="D28" s="9">
        <f>($D$10+SUM($D$13:D27))*B28</f>
        <v>0</v>
      </c>
      <c r="F28" s="21"/>
    </row>
    <row r="29" spans="1:8" x14ac:dyDescent="0.25">
      <c r="A29" s="2" t="s">
        <v>123</v>
      </c>
      <c r="B29" s="35">
        <v>5000</v>
      </c>
      <c r="D29" s="22">
        <f>B29</f>
        <v>5000</v>
      </c>
      <c r="F29" s="21"/>
    </row>
    <row r="30" spans="1:8" x14ac:dyDescent="0.25">
      <c r="A30" s="16" t="s">
        <v>15</v>
      </c>
      <c r="B30" s="16"/>
      <c r="C30" s="16"/>
      <c r="D30" s="17">
        <f>SUM(D13:D29)</f>
        <v>5661.3004788845383</v>
      </c>
      <c r="F30" s="21"/>
    </row>
    <row r="32" spans="1:8" x14ac:dyDescent="0.25">
      <c r="A32" s="5" t="s">
        <v>44</v>
      </c>
      <c r="D32" s="10">
        <f>D30+D10</f>
        <v>8061.3004788845383</v>
      </c>
    </row>
    <row r="34" spans="1:4" x14ac:dyDescent="0.25">
      <c r="A34" s="5" t="s">
        <v>116</v>
      </c>
    </row>
    <row r="35" spans="1:4" x14ac:dyDescent="0.25">
      <c r="A35" s="2" t="s">
        <v>69</v>
      </c>
      <c r="C35" s="11"/>
      <c r="D35" s="12">
        <v>3</v>
      </c>
    </row>
    <row r="36" spans="1:4" x14ac:dyDescent="0.25">
      <c r="A36" s="2" t="s">
        <v>37</v>
      </c>
      <c r="D36" s="13">
        <v>2.5000000000000001E-2</v>
      </c>
    </row>
    <row r="37" spans="1:4" x14ac:dyDescent="0.25">
      <c r="A37" s="2" t="s">
        <v>74</v>
      </c>
      <c r="D37" s="15">
        <f>D36*D35</f>
        <v>7.5000000000000011E-2</v>
      </c>
    </row>
    <row r="38" spans="1:4" x14ac:dyDescent="0.25">
      <c r="A38" s="2" t="s">
        <v>35</v>
      </c>
      <c r="B38" s="5"/>
      <c r="C38" s="5"/>
      <c r="D38" s="10">
        <f>D37*D32</f>
        <v>604.59753591634046</v>
      </c>
    </row>
    <row r="39" spans="1:4" x14ac:dyDescent="0.25">
      <c r="B39" s="5"/>
      <c r="C39" s="5"/>
      <c r="D39" s="10"/>
    </row>
    <row r="40" spans="1:4" x14ac:dyDescent="0.25">
      <c r="A40" s="5" t="s">
        <v>125</v>
      </c>
      <c r="B40" s="5"/>
      <c r="C40" s="5"/>
      <c r="D40" s="18">
        <f>D38+D32</f>
        <v>8665.8980148008795</v>
      </c>
    </row>
    <row r="41" spans="1:4" x14ac:dyDescent="0.25">
      <c r="A41" s="5" t="s">
        <v>40</v>
      </c>
      <c r="B41" s="5"/>
      <c r="C41" s="5"/>
      <c r="D41" s="10">
        <f>D40/12</f>
        <v>722.15816790007329</v>
      </c>
    </row>
  </sheetData>
  <mergeCells count="1">
    <mergeCell ref="G5:H5"/>
  </mergeCells>
  <phoneticPr fontId="5" type="noConversion"/>
  <pageMargins left="0.75" right="0.25" top="0.5" bottom="0.5" header="0.3" footer="0.3"/>
  <pageSetup scale="9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E615-6111-4BC4-A65F-23F78F73DC21}">
  <dimension ref="A1:H41"/>
  <sheetViews>
    <sheetView zoomScaleNormal="100" workbookViewId="0"/>
  </sheetViews>
  <sheetFormatPr defaultRowHeight="15" x14ac:dyDescent="0.25"/>
  <cols>
    <col min="1" max="1" width="10.7109375" style="2" customWidth="1"/>
    <col min="2" max="2" width="9.7109375" style="2" customWidth="1"/>
    <col min="3" max="3" width="16.7109375" style="2" customWidth="1"/>
    <col min="4" max="4" width="14.7109375" style="3" customWidth="1"/>
    <col min="5" max="5" width="7.7109375" style="2" customWidth="1"/>
    <col min="6" max="6" width="9.7109375" style="2" customWidth="1"/>
    <col min="7" max="8" width="10.7109375" style="2" customWidth="1"/>
    <col min="9" max="16384" width="9.140625" style="2"/>
  </cols>
  <sheetData>
    <row r="1" spans="1:8" ht="23.25" x14ac:dyDescent="0.25">
      <c r="A1" s="1" t="str">
        <f>'Chairman BOC'!A1</f>
        <v>Lincoln County Finance Department</v>
      </c>
    </row>
    <row r="2" spans="1:8" ht="18.75" x14ac:dyDescent="0.25">
      <c r="A2" s="4" t="str">
        <f>'Chairman BOC'!A2</f>
        <v>State Mandated Salaries for Elected and Other Officials for CY 2023</v>
      </c>
    </row>
    <row r="4" spans="1:8" x14ac:dyDescent="0.25">
      <c r="A4" s="2" t="s">
        <v>25</v>
      </c>
      <c r="C4" s="5" t="s">
        <v>73</v>
      </c>
    </row>
    <row r="5" spans="1:8" x14ac:dyDescent="0.25">
      <c r="G5" s="37" t="s">
        <v>6</v>
      </c>
      <c r="H5" s="37"/>
    </row>
    <row r="6" spans="1:8" x14ac:dyDescent="0.25">
      <c r="A6" s="6" t="s">
        <v>109</v>
      </c>
      <c r="D6" s="3">
        <v>1200</v>
      </c>
      <c r="G6" s="7" t="s">
        <v>3</v>
      </c>
      <c r="H6" s="7" t="s">
        <v>4</v>
      </c>
    </row>
    <row r="7" spans="1:8" x14ac:dyDescent="0.25">
      <c r="F7" s="16" t="s">
        <v>106</v>
      </c>
      <c r="G7" s="8">
        <v>44197</v>
      </c>
      <c r="H7" s="8">
        <v>45657</v>
      </c>
    </row>
    <row r="8" spans="1:8" x14ac:dyDescent="0.25">
      <c r="A8" s="5" t="s">
        <v>68</v>
      </c>
      <c r="D8" s="3">
        <v>0</v>
      </c>
      <c r="F8" s="16"/>
      <c r="G8" s="8"/>
      <c r="H8" s="8"/>
    </row>
    <row r="10" spans="1:8" x14ac:dyDescent="0.25">
      <c r="A10" s="5" t="s">
        <v>12</v>
      </c>
      <c r="B10" s="5"/>
      <c r="C10" s="5"/>
      <c r="D10" s="10">
        <f>D8+D6</f>
        <v>1200</v>
      </c>
      <c r="F10" s="14"/>
    </row>
    <row r="12" spans="1:8" x14ac:dyDescent="0.25">
      <c r="A12" s="5" t="s">
        <v>117</v>
      </c>
      <c r="G12" s="8"/>
      <c r="H12" s="8"/>
    </row>
    <row r="13" spans="1:8" x14ac:dyDescent="0.25">
      <c r="A13" s="2" t="s">
        <v>54</v>
      </c>
      <c r="B13" s="13">
        <v>3.5000000000000003E-2</v>
      </c>
      <c r="D13" s="3">
        <f>D10*B13</f>
        <v>42.000000000000007</v>
      </c>
      <c r="G13" s="8"/>
      <c r="H13" s="8"/>
    </row>
    <row r="14" spans="1:8" x14ac:dyDescent="0.25">
      <c r="A14" s="2" t="s">
        <v>55</v>
      </c>
      <c r="B14" s="13">
        <v>2.2499999999999999E-2</v>
      </c>
      <c r="D14" s="3">
        <f>(D10+D13)*B14</f>
        <v>27.945</v>
      </c>
      <c r="G14" s="8"/>
      <c r="H14" s="8"/>
    </row>
    <row r="15" spans="1:8" x14ac:dyDescent="0.25">
      <c r="A15" s="2" t="s">
        <v>56</v>
      </c>
      <c r="B15" s="13">
        <v>0</v>
      </c>
      <c r="D15" s="3">
        <f>($D$10+SUM(D13:D14))*B15</f>
        <v>0</v>
      </c>
      <c r="G15" s="8"/>
      <c r="H15" s="8"/>
    </row>
    <row r="16" spans="1:8" x14ac:dyDescent="0.25">
      <c r="A16" s="2" t="s">
        <v>57</v>
      </c>
      <c r="B16" s="13">
        <v>0.02</v>
      </c>
      <c r="D16" s="3">
        <f>($D$10+SUM($D$13:D15))*B16</f>
        <v>25.398899999999998</v>
      </c>
      <c r="G16" s="8"/>
      <c r="H16" s="8"/>
    </row>
    <row r="17" spans="1:8" x14ac:dyDescent="0.25">
      <c r="A17" s="2" t="s">
        <v>58</v>
      </c>
      <c r="B17" s="13">
        <v>0.02</v>
      </c>
      <c r="D17" s="3">
        <f>($D$10+SUM($D$13:D16))*B17</f>
        <v>25.906878000000003</v>
      </c>
      <c r="G17" s="8"/>
      <c r="H17" s="8"/>
    </row>
    <row r="18" spans="1:8" x14ac:dyDescent="0.25">
      <c r="A18" s="2" t="s">
        <v>59</v>
      </c>
      <c r="B18" s="13">
        <v>2.8899999999999999E-2</v>
      </c>
      <c r="D18" s="3">
        <f>($D$10+SUM($D$13:D17))*B18</f>
        <v>38.184147484200004</v>
      </c>
    </row>
    <row r="19" spans="1:8" x14ac:dyDescent="0.25">
      <c r="A19" s="2" t="s">
        <v>60</v>
      </c>
      <c r="B19" s="13">
        <v>0.03</v>
      </c>
      <c r="D19" s="3">
        <f>($D$10+SUM($D$13:D18))*B19</f>
        <v>40.783047764525996</v>
      </c>
    </row>
    <row r="20" spans="1:8" x14ac:dyDescent="0.25">
      <c r="A20" s="2" t="s">
        <v>105</v>
      </c>
      <c r="B20" s="13">
        <v>0</v>
      </c>
      <c r="D20" s="3">
        <f>($D$10+SUM($D$13:D19))*B20</f>
        <v>0</v>
      </c>
    </row>
    <row r="21" spans="1:8" x14ac:dyDescent="0.25">
      <c r="A21" s="2" t="s">
        <v>61</v>
      </c>
      <c r="B21" s="13">
        <v>0.01</v>
      </c>
      <c r="D21" s="3">
        <f>($D$10+SUM($D$13:D20))*B21</f>
        <v>14.002179732487262</v>
      </c>
    </row>
    <row r="22" spans="1:8" x14ac:dyDescent="0.25">
      <c r="A22" s="2" t="s">
        <v>62</v>
      </c>
      <c r="B22" s="13">
        <v>0.01</v>
      </c>
      <c r="D22" s="3">
        <f>($D$10+SUM($D$13:D21))*B22</f>
        <v>14.142201529812132</v>
      </c>
    </row>
    <row r="23" spans="1:8" x14ac:dyDescent="0.25">
      <c r="A23" s="2" t="s">
        <v>63</v>
      </c>
      <c r="B23" s="13">
        <v>0.03</v>
      </c>
      <c r="D23" s="3">
        <f>($D$10+SUM($D$13:D22))*B23</f>
        <v>42.850870635330757</v>
      </c>
      <c r="F23" s="21"/>
    </row>
    <row r="24" spans="1:8" x14ac:dyDescent="0.25">
      <c r="A24" s="2" t="s">
        <v>64</v>
      </c>
      <c r="B24" s="13">
        <v>0.02</v>
      </c>
      <c r="D24" s="3">
        <f>($D$10+SUM($D$13:D23))*B24</f>
        <v>29.424264502927127</v>
      </c>
      <c r="F24" s="21"/>
    </row>
    <row r="25" spans="1:8" x14ac:dyDescent="0.25">
      <c r="A25" s="2" t="s">
        <v>65</v>
      </c>
      <c r="B25" s="13">
        <v>0</v>
      </c>
      <c r="D25" s="3">
        <f>($D$10+SUM($D$13:D24))*B25</f>
        <v>0</v>
      </c>
      <c r="F25" s="21"/>
    </row>
    <row r="26" spans="1:8" x14ac:dyDescent="0.25">
      <c r="A26" s="2" t="s">
        <v>29</v>
      </c>
      <c r="B26" s="13">
        <v>0.02</v>
      </c>
      <c r="D26" s="3">
        <f>($D$10+SUM($D$13:D25))*B26</f>
        <v>30.012749792985669</v>
      </c>
    </row>
    <row r="27" spans="1:8" x14ac:dyDescent="0.25">
      <c r="A27" s="2" t="s">
        <v>30</v>
      </c>
      <c r="B27" s="13">
        <v>0</v>
      </c>
      <c r="D27" s="9">
        <f>($D$10+SUM($D$13:D26))*B27</f>
        <v>0</v>
      </c>
    </row>
    <row r="28" spans="1:8" x14ac:dyDescent="0.25">
      <c r="A28" s="2" t="s">
        <v>31</v>
      </c>
      <c r="B28" s="13">
        <v>0</v>
      </c>
      <c r="D28" s="9">
        <f>($D$10+SUM($D$13:D27))*B28</f>
        <v>0</v>
      </c>
    </row>
    <row r="29" spans="1:8" x14ac:dyDescent="0.25">
      <c r="A29" s="2" t="s">
        <v>123</v>
      </c>
      <c r="B29" s="35">
        <v>5000</v>
      </c>
      <c r="D29" s="22">
        <f>B29</f>
        <v>5000</v>
      </c>
    </row>
    <row r="30" spans="1:8" x14ac:dyDescent="0.25">
      <c r="A30" s="16" t="s">
        <v>15</v>
      </c>
      <c r="B30" s="16"/>
      <c r="C30" s="16"/>
      <c r="D30" s="17">
        <f>SUM(D13:D29)</f>
        <v>5330.6502394422687</v>
      </c>
    </row>
    <row r="32" spans="1:8" x14ac:dyDescent="0.25">
      <c r="A32" s="5" t="s">
        <v>44</v>
      </c>
      <c r="D32" s="10">
        <f>D30+D10</f>
        <v>6530.6502394422687</v>
      </c>
    </row>
    <row r="34" spans="1:4" x14ac:dyDescent="0.25">
      <c r="A34" s="5" t="s">
        <v>116</v>
      </c>
    </row>
    <row r="35" spans="1:4" x14ac:dyDescent="0.25">
      <c r="A35" s="2" t="s">
        <v>69</v>
      </c>
      <c r="C35" s="11"/>
      <c r="D35" s="12">
        <v>0</v>
      </c>
    </row>
    <row r="36" spans="1:4" x14ac:dyDescent="0.25">
      <c r="A36" s="2" t="s">
        <v>37</v>
      </c>
      <c r="D36" s="13">
        <v>2.5000000000000001E-2</v>
      </c>
    </row>
    <row r="37" spans="1:4" x14ac:dyDescent="0.25">
      <c r="A37" s="2" t="s">
        <v>74</v>
      </c>
      <c r="D37" s="15">
        <f>D36*D35</f>
        <v>0</v>
      </c>
    </row>
    <row r="38" spans="1:4" x14ac:dyDescent="0.25">
      <c r="A38" s="2" t="s">
        <v>35</v>
      </c>
      <c r="B38" s="5"/>
      <c r="C38" s="5"/>
      <c r="D38" s="10">
        <f>D37*D32</f>
        <v>0</v>
      </c>
    </row>
    <row r="39" spans="1:4" x14ac:dyDescent="0.25">
      <c r="B39" s="5"/>
      <c r="C39" s="5"/>
      <c r="D39" s="10"/>
    </row>
    <row r="40" spans="1:4" x14ac:dyDescent="0.25">
      <c r="A40" s="5" t="s">
        <v>125</v>
      </c>
      <c r="B40" s="5"/>
      <c r="C40" s="5"/>
      <c r="D40" s="18">
        <f>D38+D32</f>
        <v>6530.6502394422687</v>
      </c>
    </row>
    <row r="41" spans="1:4" x14ac:dyDescent="0.25">
      <c r="A41" s="5" t="s">
        <v>40</v>
      </c>
      <c r="B41" s="5"/>
      <c r="C41" s="5"/>
      <c r="D41" s="10">
        <f>D40/12</f>
        <v>544.22085328685569</v>
      </c>
    </row>
  </sheetData>
  <mergeCells count="1">
    <mergeCell ref="G5:H5"/>
  </mergeCells>
  <phoneticPr fontId="5" type="noConversion"/>
  <pageMargins left="0.75" right="0.25" top="0.5" bottom="0.5" header="0.3" footer="0.3"/>
  <pageSetup scale="9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0140-C2D0-4596-99AE-3DAF3A6F0725}">
  <dimension ref="A1:H42"/>
  <sheetViews>
    <sheetView zoomScaleNormal="100" workbookViewId="0"/>
  </sheetViews>
  <sheetFormatPr defaultRowHeight="15" x14ac:dyDescent="0.25"/>
  <cols>
    <col min="1" max="1" width="10.7109375" style="2" customWidth="1"/>
    <col min="2" max="2" width="9.7109375" style="2" customWidth="1"/>
    <col min="3" max="3" width="16.7109375" style="2" customWidth="1"/>
    <col min="4" max="4" width="14.7109375" style="3" customWidth="1"/>
    <col min="5" max="5" width="7.7109375" style="2" customWidth="1"/>
    <col min="6" max="6" width="9.7109375" style="2" customWidth="1"/>
    <col min="7" max="8" width="10.7109375" style="2" customWidth="1"/>
    <col min="9" max="16384" width="9.140625" style="2"/>
  </cols>
  <sheetData>
    <row r="1" spans="1:8" ht="23.25" x14ac:dyDescent="0.25">
      <c r="A1" s="1" t="str">
        <f>'Probate Judge'!A1</f>
        <v>Lincoln County Finance Department</v>
      </c>
    </row>
    <row r="2" spans="1:8" ht="18.75" x14ac:dyDescent="0.25">
      <c r="A2" s="4" t="str">
        <f>'Dist 4'!A2</f>
        <v>State Mandated Salaries for Elected and Other Officials for CY 2023</v>
      </c>
    </row>
    <row r="4" spans="1:8" x14ac:dyDescent="0.25">
      <c r="A4" s="2" t="s">
        <v>25</v>
      </c>
      <c r="C4" s="5" t="s">
        <v>28</v>
      </c>
    </row>
    <row r="5" spans="1:8" x14ac:dyDescent="0.25">
      <c r="G5" s="37" t="s">
        <v>6</v>
      </c>
      <c r="H5" s="37"/>
    </row>
    <row r="6" spans="1:8" x14ac:dyDescent="0.25">
      <c r="A6" s="6" t="s">
        <v>109</v>
      </c>
      <c r="G6" s="7" t="s">
        <v>3</v>
      </c>
      <c r="H6" s="7" t="s">
        <v>4</v>
      </c>
    </row>
    <row r="7" spans="1:8" x14ac:dyDescent="0.25">
      <c r="A7" s="2" t="s">
        <v>67</v>
      </c>
      <c r="D7" s="3">
        <v>1200</v>
      </c>
      <c r="F7" s="2" t="s">
        <v>106</v>
      </c>
      <c r="G7" s="8">
        <v>44197</v>
      </c>
      <c r="H7" s="8">
        <f>DATE(YEAR(G7)+4,MONTH(G7), DAY(G7))-1</f>
        <v>45657</v>
      </c>
    </row>
    <row r="8" spans="1:8" x14ac:dyDescent="0.25">
      <c r="G8" s="8"/>
      <c r="H8" s="8"/>
    </row>
    <row r="9" spans="1:8" x14ac:dyDescent="0.25">
      <c r="A9" s="5" t="s">
        <v>118</v>
      </c>
      <c r="G9" s="8"/>
      <c r="H9" s="8"/>
    </row>
    <row r="10" spans="1:8" x14ac:dyDescent="0.25">
      <c r="A10" s="2" t="s">
        <v>13</v>
      </c>
      <c r="C10" s="11"/>
      <c r="D10" s="12">
        <f>COUNTIFS(H7:H16,"&lt;1/1/2021")</f>
        <v>0</v>
      </c>
      <c r="G10" s="8"/>
      <c r="H10" s="8"/>
    </row>
    <row r="11" spans="1:8" x14ac:dyDescent="0.25">
      <c r="A11" s="2" t="s">
        <v>37</v>
      </c>
      <c r="D11" s="13">
        <v>0.05</v>
      </c>
      <c r="G11" s="8"/>
      <c r="H11" s="8"/>
    </row>
    <row r="12" spans="1:8" x14ac:dyDescent="0.25">
      <c r="A12" s="2" t="s">
        <v>79</v>
      </c>
      <c r="D12" s="22">
        <f>D11*D10</f>
        <v>0</v>
      </c>
      <c r="G12" s="8"/>
      <c r="H12" s="8"/>
    </row>
    <row r="13" spans="1:8" x14ac:dyDescent="0.25">
      <c r="A13" s="2" t="s">
        <v>35</v>
      </c>
      <c r="B13" s="5"/>
      <c r="C13" s="5"/>
      <c r="D13" s="10">
        <f>D7*D12</f>
        <v>0</v>
      </c>
    </row>
    <row r="14" spans="1:8" x14ac:dyDescent="0.25">
      <c r="B14" s="5"/>
      <c r="C14" s="5"/>
      <c r="D14" s="10"/>
    </row>
    <row r="15" spans="1:8" x14ac:dyDescent="0.25">
      <c r="A15" s="5" t="s">
        <v>36</v>
      </c>
      <c r="D15" s="10">
        <f>D7+D13</f>
        <v>1200</v>
      </c>
    </row>
    <row r="17" spans="1:6" x14ac:dyDescent="0.25">
      <c r="A17" s="5" t="s">
        <v>119</v>
      </c>
    </row>
    <row r="18" spans="1:6" x14ac:dyDescent="0.25">
      <c r="A18" s="2" t="s">
        <v>54</v>
      </c>
      <c r="B18" s="13">
        <v>3.5000000000000003E-2</v>
      </c>
      <c r="D18" s="3">
        <f>D15*B18</f>
        <v>42.000000000000007</v>
      </c>
      <c r="E18" s="21"/>
    </row>
    <row r="19" spans="1:6" x14ac:dyDescent="0.25">
      <c r="A19" s="2" t="s">
        <v>55</v>
      </c>
      <c r="B19" s="13">
        <v>2.2499999999999999E-2</v>
      </c>
      <c r="D19" s="3">
        <f>(D15+D18)*B19</f>
        <v>27.945</v>
      </c>
      <c r="F19" s="23"/>
    </row>
    <row r="20" spans="1:6" x14ac:dyDescent="0.25">
      <c r="A20" s="2" t="s">
        <v>56</v>
      </c>
      <c r="B20" s="13">
        <v>0</v>
      </c>
      <c r="D20" s="3">
        <f>(D$15+SUM($D$18:D19))*B20</f>
        <v>0</v>
      </c>
    </row>
    <row r="21" spans="1:6" x14ac:dyDescent="0.25">
      <c r="A21" s="2" t="s">
        <v>57</v>
      </c>
      <c r="B21" s="13">
        <v>0.02</v>
      </c>
      <c r="D21" s="3">
        <f>(D$15+SUM($D$18:D20))*B21</f>
        <v>25.398899999999998</v>
      </c>
    </row>
    <row r="22" spans="1:6" x14ac:dyDescent="0.25">
      <c r="A22" s="2" t="s">
        <v>58</v>
      </c>
      <c r="B22" s="13">
        <v>0.02</v>
      </c>
      <c r="D22" s="3">
        <f>(D$15+SUM($D$18:D21))*B22</f>
        <v>25.906878000000003</v>
      </c>
    </row>
    <row r="23" spans="1:6" x14ac:dyDescent="0.25">
      <c r="A23" s="2" t="s">
        <v>59</v>
      </c>
      <c r="B23" s="13">
        <v>2.8899999999999999E-2</v>
      </c>
      <c r="D23" s="3">
        <f>(D$15+SUM($D$18:D22))*B23</f>
        <v>38.184147484200004</v>
      </c>
    </row>
    <row r="24" spans="1:6" x14ac:dyDescent="0.25">
      <c r="A24" s="2" t="s">
        <v>60</v>
      </c>
      <c r="B24" s="13">
        <v>0.03</v>
      </c>
      <c r="D24" s="3">
        <f>(D$15+SUM($D$18:D23))*B24</f>
        <v>40.783047764525996</v>
      </c>
    </row>
    <row r="25" spans="1:6" x14ac:dyDescent="0.25">
      <c r="A25" s="2" t="s">
        <v>105</v>
      </c>
      <c r="B25" s="13">
        <v>0</v>
      </c>
      <c r="D25" s="3">
        <f>(D$15+SUM($D$18:D24))*B25</f>
        <v>0</v>
      </c>
    </row>
    <row r="26" spans="1:6" x14ac:dyDescent="0.25">
      <c r="A26" s="2" t="s">
        <v>61</v>
      </c>
      <c r="B26" s="13">
        <v>0.01</v>
      </c>
      <c r="D26" s="3">
        <f>(D$15+SUM($D$18:D25))*B26</f>
        <v>14.002179732487262</v>
      </c>
    </row>
    <row r="27" spans="1:6" x14ac:dyDescent="0.25">
      <c r="A27" s="2" t="s">
        <v>62</v>
      </c>
      <c r="B27" s="13">
        <v>0.01</v>
      </c>
      <c r="D27" s="3">
        <f>(D$15+SUM($D$18:D26))*B27</f>
        <v>14.142201529812132</v>
      </c>
    </row>
    <row r="28" spans="1:6" x14ac:dyDescent="0.25">
      <c r="A28" s="2" t="s">
        <v>63</v>
      </c>
      <c r="B28" s="13">
        <v>0.03</v>
      </c>
      <c r="D28" s="3">
        <f>(D$15+SUM($D$18:D27))*B28</f>
        <v>42.850870635330757</v>
      </c>
    </row>
    <row r="29" spans="1:6" x14ac:dyDescent="0.25">
      <c r="A29" s="2" t="s">
        <v>64</v>
      </c>
      <c r="B29" s="13">
        <v>0.02</v>
      </c>
      <c r="D29" s="3">
        <f>(D$15+SUM($D$18:D28))*B29</f>
        <v>29.424264502927127</v>
      </c>
    </row>
    <row r="30" spans="1:6" x14ac:dyDescent="0.25">
      <c r="A30" s="2" t="s">
        <v>65</v>
      </c>
      <c r="B30" s="13">
        <v>0</v>
      </c>
      <c r="D30" s="3">
        <f>(D$15+SUM($D$18:D29))*B30</f>
        <v>0</v>
      </c>
    </row>
    <row r="31" spans="1:6" x14ac:dyDescent="0.25">
      <c r="A31" s="2" t="s">
        <v>29</v>
      </c>
      <c r="B31" s="13">
        <v>0.02</v>
      </c>
      <c r="D31" s="3">
        <f>(D$15+SUM($D$18:D30))*B31</f>
        <v>30.012749792985669</v>
      </c>
    </row>
    <row r="32" spans="1:6" x14ac:dyDescent="0.25">
      <c r="A32" s="2" t="s">
        <v>30</v>
      </c>
      <c r="B32" s="13">
        <v>0</v>
      </c>
      <c r="D32" s="3">
        <f>(D$15+SUM($D$18:D31))*B32</f>
        <v>0</v>
      </c>
    </row>
    <row r="33" spans="1:4" x14ac:dyDescent="0.25">
      <c r="A33" s="2" t="s">
        <v>31</v>
      </c>
      <c r="B33" s="13">
        <v>0</v>
      </c>
      <c r="D33" s="9">
        <f>(D$15+SUM($D$18:D32))*B33</f>
        <v>0</v>
      </c>
    </row>
    <row r="34" spans="1:4" x14ac:dyDescent="0.25">
      <c r="A34" s="2" t="s">
        <v>123</v>
      </c>
      <c r="B34" s="35">
        <v>5000</v>
      </c>
      <c r="D34" s="22">
        <f>B34</f>
        <v>5000</v>
      </c>
    </row>
    <row r="35" spans="1:4" x14ac:dyDescent="0.25">
      <c r="A35" s="5" t="s">
        <v>15</v>
      </c>
      <c r="B35" s="5"/>
      <c r="C35" s="5"/>
      <c r="D35" s="10">
        <f>SUM(D18:D34)</f>
        <v>5330.6502394422687</v>
      </c>
    </row>
    <row r="37" spans="1:4" x14ac:dyDescent="0.25">
      <c r="A37" s="5" t="s">
        <v>36</v>
      </c>
      <c r="D37" s="10">
        <f>D35+D15</f>
        <v>6530.6502394422687</v>
      </c>
    </row>
    <row r="39" spans="1:4" x14ac:dyDescent="0.25">
      <c r="A39" s="5" t="s">
        <v>66</v>
      </c>
      <c r="B39" s="5"/>
      <c r="C39" s="5"/>
      <c r="D39" s="10">
        <v>0</v>
      </c>
    </row>
    <row r="41" spans="1:4" x14ac:dyDescent="0.25">
      <c r="A41" s="5" t="s">
        <v>125</v>
      </c>
      <c r="B41" s="5"/>
      <c r="C41" s="5"/>
      <c r="D41" s="24">
        <f>D39+D37</f>
        <v>6530.6502394422687</v>
      </c>
    </row>
    <row r="42" spans="1:4" x14ac:dyDescent="0.25">
      <c r="A42" s="5" t="s">
        <v>40</v>
      </c>
      <c r="D42" s="24">
        <f>D41/12</f>
        <v>544.22085328685569</v>
      </c>
    </row>
  </sheetData>
  <mergeCells count="1">
    <mergeCell ref="G5:H5"/>
  </mergeCells>
  <phoneticPr fontId="5" type="noConversion"/>
  <pageMargins left="0.75" right="0.25" top="0.5" bottom="0.5" header="0.3" footer="0.3"/>
  <pageSetup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138DA-813B-4A5C-AFB5-3B4926C44A20}">
  <dimension ref="A1:L46"/>
  <sheetViews>
    <sheetView zoomScaleNormal="100" workbookViewId="0"/>
  </sheetViews>
  <sheetFormatPr defaultRowHeight="15" x14ac:dyDescent="0.25"/>
  <cols>
    <col min="1" max="1" width="8.7109375" style="2" customWidth="1"/>
    <col min="2" max="2" width="9.7109375" style="2" customWidth="1"/>
    <col min="3" max="3" width="16.7109375" style="2" customWidth="1"/>
    <col min="4" max="4" width="14.7109375" style="3" customWidth="1"/>
    <col min="5" max="5" width="7.7109375" style="2" customWidth="1"/>
    <col min="6" max="6" width="9.7109375" style="2" customWidth="1"/>
    <col min="7" max="8" width="10.7109375" style="2" customWidth="1"/>
    <col min="9" max="9" width="12.85546875" style="2" customWidth="1"/>
    <col min="10" max="11" width="9.140625" style="2"/>
    <col min="12" max="12" width="12.85546875" style="2" customWidth="1"/>
    <col min="13" max="16384" width="9.140625" style="2"/>
  </cols>
  <sheetData>
    <row r="1" spans="1:9" ht="23.25" x14ac:dyDescent="0.25">
      <c r="A1" s="1" t="str">
        <f>'Tax Commissioner'!A1</f>
        <v>Lincoln County Finance Department</v>
      </c>
    </row>
    <row r="2" spans="1:9" ht="18.75" x14ac:dyDescent="0.25">
      <c r="A2" s="4" t="str">
        <f>'Tax Commissioner'!A2</f>
        <v>State Mandated Salaries for Elected and Other Officials for CY 2023</v>
      </c>
    </row>
    <row r="4" spans="1:9" x14ac:dyDescent="0.25">
      <c r="A4" s="2" t="s">
        <v>25</v>
      </c>
      <c r="C4" s="5" t="s">
        <v>23</v>
      </c>
    </row>
    <row r="5" spans="1:9" x14ac:dyDescent="0.25">
      <c r="G5" s="37" t="s">
        <v>6</v>
      </c>
      <c r="H5" s="37"/>
    </row>
    <row r="6" spans="1:9" x14ac:dyDescent="0.25">
      <c r="A6" s="6" t="s">
        <v>109</v>
      </c>
      <c r="G6" s="7" t="s">
        <v>3</v>
      </c>
      <c r="H6" s="7" t="s">
        <v>4</v>
      </c>
    </row>
    <row r="7" spans="1:9" x14ac:dyDescent="0.25">
      <c r="A7" s="2" t="s">
        <v>41</v>
      </c>
      <c r="D7" s="3">
        <v>48856.63</v>
      </c>
      <c r="F7" s="2" t="s">
        <v>5</v>
      </c>
      <c r="G7" s="8">
        <v>36892</v>
      </c>
      <c r="H7" s="8">
        <f t="shared" ref="H7:H12" si="0">DATE(YEAR(G7)+4,MONTH(G7), DAY(G7))-1</f>
        <v>38352</v>
      </c>
    </row>
    <row r="8" spans="1:9" x14ac:dyDescent="0.25">
      <c r="F8" s="2" t="s">
        <v>7</v>
      </c>
      <c r="G8" s="8">
        <f>H7+1</f>
        <v>38353</v>
      </c>
      <c r="H8" s="8">
        <f t="shared" si="0"/>
        <v>39813</v>
      </c>
    </row>
    <row r="9" spans="1:9" x14ac:dyDescent="0.25">
      <c r="A9" s="5" t="s">
        <v>110</v>
      </c>
      <c r="D9" s="9"/>
      <c r="F9" s="2" t="s">
        <v>8</v>
      </c>
      <c r="G9" s="8">
        <f>H8+1</f>
        <v>39814</v>
      </c>
      <c r="H9" s="8">
        <f t="shared" si="0"/>
        <v>41274</v>
      </c>
    </row>
    <row r="10" spans="1:9" x14ac:dyDescent="0.25">
      <c r="A10" s="2" t="s">
        <v>24</v>
      </c>
      <c r="D10" s="17">
        <v>5787.36</v>
      </c>
      <c r="F10" s="2" t="s">
        <v>9</v>
      </c>
      <c r="G10" s="8">
        <f>H9+1</f>
        <v>41275</v>
      </c>
      <c r="H10" s="8">
        <f t="shared" si="0"/>
        <v>42735</v>
      </c>
    </row>
    <row r="11" spans="1:9" x14ac:dyDescent="0.25">
      <c r="B11" s="5"/>
      <c r="C11" s="5"/>
      <c r="F11" s="2" t="s">
        <v>17</v>
      </c>
      <c r="G11" s="8">
        <f>H10+1</f>
        <v>42736</v>
      </c>
      <c r="H11" s="8">
        <f t="shared" si="0"/>
        <v>44196</v>
      </c>
    </row>
    <row r="12" spans="1:9" x14ac:dyDescent="0.25">
      <c r="A12" s="5" t="s">
        <v>12</v>
      </c>
      <c r="D12" s="10">
        <f>D10+D7</f>
        <v>54643.99</v>
      </c>
      <c r="F12" s="2" t="s">
        <v>106</v>
      </c>
      <c r="G12" s="8">
        <f>H11+1</f>
        <v>44197</v>
      </c>
      <c r="H12" s="8">
        <f t="shared" si="0"/>
        <v>45657</v>
      </c>
    </row>
    <row r="14" spans="1:9" x14ac:dyDescent="0.25">
      <c r="A14" s="5" t="s">
        <v>34</v>
      </c>
      <c r="C14" s="11"/>
      <c r="I14" s="3"/>
    </row>
    <row r="15" spans="1:9" x14ac:dyDescent="0.25">
      <c r="A15" s="2" t="s">
        <v>13</v>
      </c>
      <c r="D15" s="12">
        <f>COUNTIFS(H7:H14,"&lt;1/1/2021")</f>
        <v>5</v>
      </c>
      <c r="I15" s="3"/>
    </row>
    <row r="16" spans="1:9" x14ac:dyDescent="0.25">
      <c r="A16" s="2" t="s">
        <v>37</v>
      </c>
      <c r="D16" s="13">
        <v>0.05</v>
      </c>
    </row>
    <row r="17" spans="1:8" x14ac:dyDescent="0.25">
      <c r="A17" s="2" t="s">
        <v>48</v>
      </c>
      <c r="D17" s="15">
        <f>D16*D15</f>
        <v>0.25</v>
      </c>
    </row>
    <row r="18" spans="1:8" x14ac:dyDescent="0.25">
      <c r="A18" s="2" t="s">
        <v>35</v>
      </c>
      <c r="B18" s="5"/>
      <c r="C18" s="5"/>
      <c r="D18" s="9">
        <f>D17*D12</f>
        <v>13660.997499999999</v>
      </c>
    </row>
    <row r="19" spans="1:8" x14ac:dyDescent="0.25">
      <c r="B19" s="5"/>
      <c r="C19" s="5"/>
      <c r="D19" s="9"/>
    </row>
    <row r="20" spans="1:8" x14ac:dyDescent="0.25">
      <c r="A20" s="5" t="s">
        <v>36</v>
      </c>
      <c r="D20" s="10">
        <f>D18+D12</f>
        <v>68304.987500000003</v>
      </c>
    </row>
    <row r="22" spans="1:8" x14ac:dyDescent="0.25">
      <c r="A22" s="5" t="s">
        <v>111</v>
      </c>
    </row>
    <row r="23" spans="1:8" x14ac:dyDescent="0.25">
      <c r="A23" s="2" t="s">
        <v>29</v>
      </c>
      <c r="B23" s="13">
        <v>0.02</v>
      </c>
      <c r="D23" s="3">
        <f>D20*B23</f>
        <v>1366.0997500000001</v>
      </c>
    </row>
    <row r="24" spans="1:8" x14ac:dyDescent="0.25">
      <c r="A24" s="2" t="s">
        <v>30</v>
      </c>
      <c r="B24" s="13">
        <v>0</v>
      </c>
      <c r="D24" s="3">
        <f>(D23+D20)*B24</f>
        <v>0</v>
      </c>
    </row>
    <row r="25" spans="1:8" x14ac:dyDescent="0.25">
      <c r="A25" s="2" t="s">
        <v>31</v>
      </c>
      <c r="B25" s="13">
        <v>0</v>
      </c>
      <c r="D25" s="9">
        <f>(D24+D21)*B25</f>
        <v>0</v>
      </c>
    </row>
    <row r="26" spans="1:8" x14ac:dyDescent="0.25">
      <c r="A26" s="2" t="s">
        <v>123</v>
      </c>
      <c r="B26" s="35">
        <v>5000</v>
      </c>
      <c r="D26" s="22">
        <f>B26</f>
        <v>5000</v>
      </c>
    </row>
    <row r="27" spans="1:8" x14ac:dyDescent="0.25">
      <c r="A27" s="16" t="s">
        <v>38</v>
      </c>
      <c r="B27" s="27"/>
      <c r="C27" s="13"/>
      <c r="D27" s="3">
        <f>SUM(D23:D26)</f>
        <v>6366.0997500000003</v>
      </c>
    </row>
    <row r="28" spans="1:8" x14ac:dyDescent="0.25">
      <c r="B28" s="27"/>
      <c r="C28" s="13"/>
      <c r="G28" s="8"/>
      <c r="H28" s="8"/>
    </row>
    <row r="29" spans="1:8" x14ac:dyDescent="0.25">
      <c r="A29" s="5" t="s">
        <v>49</v>
      </c>
      <c r="B29" s="27"/>
      <c r="C29" s="13"/>
      <c r="D29" s="3">
        <v>0</v>
      </c>
      <c r="G29" s="8"/>
      <c r="H29" s="8"/>
    </row>
    <row r="30" spans="1:8" x14ac:dyDescent="0.25">
      <c r="A30" s="5"/>
      <c r="B30" s="5"/>
      <c r="C30" s="5"/>
      <c r="D30" s="22"/>
      <c r="G30" s="8"/>
      <c r="H30" s="8"/>
    </row>
    <row r="31" spans="1:8" x14ac:dyDescent="0.25">
      <c r="A31" s="5" t="s">
        <v>50</v>
      </c>
      <c r="D31" s="10">
        <f>D29+D27+D20</f>
        <v>74671.087249999997</v>
      </c>
    </row>
    <row r="32" spans="1:8" x14ac:dyDescent="0.25">
      <c r="B32" s="5"/>
      <c r="C32" s="5"/>
      <c r="G32" s="37" t="s">
        <v>26</v>
      </c>
      <c r="H32" s="37"/>
    </row>
    <row r="33" spans="1:12" x14ac:dyDescent="0.25">
      <c r="A33" s="5" t="s">
        <v>112</v>
      </c>
      <c r="D33" s="24">
        <v>14162.1</v>
      </c>
      <c r="G33" s="7" t="s">
        <v>3</v>
      </c>
      <c r="H33" s="7" t="s">
        <v>4</v>
      </c>
      <c r="L33" s="34"/>
    </row>
    <row r="34" spans="1:12" x14ac:dyDescent="0.25">
      <c r="A34" s="5"/>
      <c r="F34" s="2" t="s">
        <v>5</v>
      </c>
      <c r="G34" s="8">
        <v>36892</v>
      </c>
      <c r="H34" s="8">
        <f t="shared" ref="H34:H39" si="1">DATE(YEAR(G34)+4,MONTH(G34), DAY(G34))-1</f>
        <v>38352</v>
      </c>
    </row>
    <row r="35" spans="1:12" x14ac:dyDescent="0.25">
      <c r="A35" s="5" t="s">
        <v>39</v>
      </c>
      <c r="F35" s="2" t="s">
        <v>7</v>
      </c>
      <c r="G35" s="8">
        <f>H34+1</f>
        <v>38353</v>
      </c>
      <c r="H35" s="8">
        <f t="shared" si="1"/>
        <v>39813</v>
      </c>
    </row>
    <row r="36" spans="1:12" x14ac:dyDescent="0.25">
      <c r="A36" s="16" t="s">
        <v>13</v>
      </c>
      <c r="C36" s="28"/>
      <c r="D36" s="29">
        <v>5</v>
      </c>
      <c r="F36" s="2" t="s">
        <v>8</v>
      </c>
      <c r="G36" s="8">
        <f>H35+1</f>
        <v>39814</v>
      </c>
      <c r="H36" s="8">
        <f t="shared" si="1"/>
        <v>41274</v>
      </c>
    </row>
    <row r="37" spans="1:12" x14ac:dyDescent="0.25">
      <c r="A37" s="2" t="s">
        <v>37</v>
      </c>
      <c r="D37" s="30">
        <v>0.05</v>
      </c>
      <c r="F37" s="2" t="s">
        <v>9</v>
      </c>
      <c r="G37" s="8">
        <f>H36+1</f>
        <v>41275</v>
      </c>
      <c r="H37" s="8">
        <f t="shared" si="1"/>
        <v>42735</v>
      </c>
    </row>
    <row r="38" spans="1:12" x14ac:dyDescent="0.25">
      <c r="A38" s="2" t="s">
        <v>78</v>
      </c>
      <c r="D38" s="15">
        <f>D37*D36</f>
        <v>0.25</v>
      </c>
      <c r="F38" s="2" t="s">
        <v>17</v>
      </c>
      <c r="G38" s="8">
        <f>H37+1</f>
        <v>42736</v>
      </c>
      <c r="H38" s="8">
        <f t="shared" si="1"/>
        <v>44196</v>
      </c>
    </row>
    <row r="39" spans="1:12" x14ac:dyDescent="0.25">
      <c r="A39" s="2" t="s">
        <v>35</v>
      </c>
      <c r="B39" s="5"/>
      <c r="C39" s="5"/>
      <c r="D39" s="9">
        <f>D38*D33</f>
        <v>3540.5250000000001</v>
      </c>
      <c r="F39" s="2" t="s">
        <v>106</v>
      </c>
      <c r="G39" s="8">
        <f>H38+1</f>
        <v>44197</v>
      </c>
      <c r="H39" s="8">
        <f t="shared" si="1"/>
        <v>45657</v>
      </c>
    </row>
    <row r="41" spans="1:12" x14ac:dyDescent="0.25">
      <c r="A41" s="5" t="s">
        <v>113</v>
      </c>
      <c r="D41" s="3">
        <v>0</v>
      </c>
    </row>
    <row r="43" spans="1:12" x14ac:dyDescent="0.25">
      <c r="A43" s="5" t="s">
        <v>51</v>
      </c>
      <c r="B43" s="5"/>
      <c r="C43" s="5"/>
      <c r="D43" s="10">
        <f>D33+D39</f>
        <v>17702.625</v>
      </c>
    </row>
    <row r="45" spans="1:12" x14ac:dyDescent="0.25">
      <c r="A45" s="5" t="s">
        <v>124</v>
      </c>
      <c r="D45" s="10">
        <f>D31+D43</f>
        <v>92373.712249999997</v>
      </c>
    </row>
    <row r="46" spans="1:12" x14ac:dyDescent="0.25">
      <c r="A46" s="5" t="s">
        <v>40</v>
      </c>
      <c r="D46" s="10">
        <f>D45/12</f>
        <v>7697.8093541666667</v>
      </c>
    </row>
  </sheetData>
  <mergeCells count="2">
    <mergeCell ref="G5:H5"/>
    <mergeCell ref="G32:H32"/>
  </mergeCells>
  <phoneticPr fontId="5" type="noConversion"/>
  <pageMargins left="0.75" right="0.25" top="0.5" bottom="0.5" header="0.3" footer="0.3"/>
  <pageSetup scale="9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D61BC-B087-4B36-823C-A6115D8C7615}">
  <dimension ref="A1:L37"/>
  <sheetViews>
    <sheetView zoomScaleNormal="100" workbookViewId="0"/>
  </sheetViews>
  <sheetFormatPr defaultRowHeight="15" x14ac:dyDescent="0.25"/>
  <cols>
    <col min="1" max="1" width="10.7109375" style="2" customWidth="1"/>
    <col min="2" max="2" width="9.7109375" style="2" customWidth="1"/>
    <col min="3" max="3" width="16.7109375" style="2" customWidth="1"/>
    <col min="4" max="4" width="14.7109375" style="3" customWidth="1"/>
    <col min="5" max="5" width="7.7109375" style="2" customWidth="1"/>
    <col min="6" max="6" width="9.7109375" style="2" customWidth="1"/>
    <col min="7" max="8" width="10.7109375" style="2" customWidth="1"/>
    <col min="9" max="11" width="9.140625" style="2"/>
    <col min="12" max="12" width="13.7109375" style="2" customWidth="1"/>
    <col min="13" max="16384" width="9.140625" style="2"/>
  </cols>
  <sheetData>
    <row r="1" spans="1:12" ht="23.25" x14ac:dyDescent="0.25">
      <c r="A1" s="1" t="str">
        <f>'Probate Judge'!A1</f>
        <v>Lincoln County Finance Department</v>
      </c>
    </row>
    <row r="2" spans="1:12" ht="18.75" x14ac:dyDescent="0.25">
      <c r="A2" s="4" t="str">
        <f>'Probate Judge'!A2</f>
        <v>State Mandated Salaries for Elected and Other Officials for CY 2023</v>
      </c>
    </row>
    <row r="4" spans="1:12" x14ac:dyDescent="0.25">
      <c r="A4" s="2" t="s">
        <v>1</v>
      </c>
      <c r="C4" s="5" t="s">
        <v>75</v>
      </c>
    </row>
    <row r="5" spans="1:12" x14ac:dyDescent="0.25">
      <c r="G5" s="37" t="s">
        <v>6</v>
      </c>
      <c r="H5" s="37"/>
    </row>
    <row r="6" spans="1:12" x14ac:dyDescent="0.25">
      <c r="A6" s="6" t="s">
        <v>109</v>
      </c>
      <c r="D6" s="10">
        <v>8650.32</v>
      </c>
      <c r="G6" s="7" t="s">
        <v>3</v>
      </c>
      <c r="H6" s="7" t="s">
        <v>4</v>
      </c>
      <c r="L6" s="34"/>
    </row>
    <row r="7" spans="1:12" x14ac:dyDescent="0.25">
      <c r="D7" s="25"/>
      <c r="F7" s="2" t="s">
        <v>5</v>
      </c>
      <c r="G7" s="8">
        <v>36892</v>
      </c>
      <c r="H7" s="8">
        <f>DATE(YEAR(G7)+4,MONTH(G7), DAY(G7))-1</f>
        <v>38352</v>
      </c>
    </row>
    <row r="8" spans="1:12" x14ac:dyDescent="0.25">
      <c r="A8" s="5" t="s">
        <v>76</v>
      </c>
      <c r="D8" s="24">
        <v>0</v>
      </c>
      <c r="F8" s="2" t="s">
        <v>7</v>
      </c>
      <c r="G8" s="8">
        <f>H7+1</f>
        <v>38353</v>
      </c>
      <c r="H8" s="8">
        <f>DATE(YEAR(G8)+4,MONTH(G8), DAY(G8))-1</f>
        <v>39813</v>
      </c>
    </row>
    <row r="9" spans="1:12" x14ac:dyDescent="0.25">
      <c r="D9" s="9"/>
      <c r="F9" s="2" t="s">
        <v>8</v>
      </c>
      <c r="G9" s="8">
        <f t="shared" ref="G9:G12" si="0">H8+1</f>
        <v>39814</v>
      </c>
      <c r="H9" s="8">
        <f t="shared" ref="H9:H12" si="1">DATE(YEAR(G9)+4,MONTH(G9), DAY(G9))-1</f>
        <v>41274</v>
      </c>
    </row>
    <row r="10" spans="1:12" x14ac:dyDescent="0.25">
      <c r="A10" s="5" t="s">
        <v>12</v>
      </c>
      <c r="D10" s="10">
        <f>D8+D6</f>
        <v>8650.32</v>
      </c>
      <c r="F10" s="2" t="s">
        <v>9</v>
      </c>
      <c r="G10" s="8">
        <f t="shared" si="0"/>
        <v>41275</v>
      </c>
      <c r="H10" s="8">
        <f t="shared" si="1"/>
        <v>42735</v>
      </c>
    </row>
    <row r="11" spans="1:12" x14ac:dyDescent="0.25">
      <c r="F11" s="2" t="s">
        <v>17</v>
      </c>
      <c r="G11" s="8">
        <f t="shared" si="0"/>
        <v>42736</v>
      </c>
      <c r="H11" s="8">
        <f t="shared" si="1"/>
        <v>44196</v>
      </c>
    </row>
    <row r="12" spans="1:12" x14ac:dyDescent="0.25">
      <c r="A12" s="5" t="s">
        <v>114</v>
      </c>
      <c r="F12" s="2" t="s">
        <v>106</v>
      </c>
      <c r="G12" s="8">
        <f t="shared" si="0"/>
        <v>44197</v>
      </c>
      <c r="H12" s="8">
        <f t="shared" si="1"/>
        <v>45657</v>
      </c>
    </row>
    <row r="13" spans="1:12" x14ac:dyDescent="0.25">
      <c r="A13" s="2" t="s">
        <v>13</v>
      </c>
      <c r="D13" s="26">
        <f>IF(COUNTIFS(H7:H14,"&lt;1/1/2021")&gt;=7,7,COUNTIFS(H7:H14,"&lt;1/1/2021"))</f>
        <v>5</v>
      </c>
    </row>
    <row r="14" spans="1:12" x14ac:dyDescent="0.25">
      <c r="A14" s="2" t="s">
        <v>37</v>
      </c>
      <c r="D14" s="13">
        <v>0.05</v>
      </c>
    </row>
    <row r="15" spans="1:12" x14ac:dyDescent="0.25">
      <c r="A15" s="2" t="s">
        <v>77</v>
      </c>
      <c r="D15" s="15">
        <f>D14*D13</f>
        <v>0.25</v>
      </c>
    </row>
    <row r="16" spans="1:12" x14ac:dyDescent="0.25">
      <c r="A16" s="2" t="s">
        <v>35</v>
      </c>
      <c r="B16" s="5"/>
      <c r="C16" s="5"/>
      <c r="D16" s="17">
        <f>D15*D10</f>
        <v>2162.58</v>
      </c>
      <c r="E16" s="21"/>
    </row>
    <row r="17" spans="1:8" x14ac:dyDescent="0.25">
      <c r="G17" s="8"/>
      <c r="H17" s="8"/>
    </row>
    <row r="18" spans="1:8" x14ac:dyDescent="0.25">
      <c r="A18" s="5" t="s">
        <v>36</v>
      </c>
      <c r="D18" s="10">
        <f>D16+D10</f>
        <v>10812.9</v>
      </c>
      <c r="G18" s="8"/>
      <c r="H18" s="8"/>
    </row>
    <row r="19" spans="1:8" x14ac:dyDescent="0.25">
      <c r="G19" s="8"/>
      <c r="H19" s="8"/>
    </row>
    <row r="20" spans="1:8" x14ac:dyDescent="0.25">
      <c r="A20" s="5" t="s">
        <v>111</v>
      </c>
    </row>
    <row r="21" spans="1:8" x14ac:dyDescent="0.25">
      <c r="A21" s="2" t="s">
        <v>59</v>
      </c>
      <c r="B21" s="13">
        <v>2.8899999999999999E-2</v>
      </c>
      <c r="C21" s="13"/>
      <c r="D21" s="9">
        <f>D18*B21</f>
        <v>312.49280999999996</v>
      </c>
    </row>
    <row r="22" spans="1:8" x14ac:dyDescent="0.25">
      <c r="A22" s="2" t="s">
        <v>60</v>
      </c>
      <c r="B22" s="13">
        <v>0.03</v>
      </c>
      <c r="C22" s="13"/>
      <c r="D22" s="9">
        <f>(D21+D18)*B22</f>
        <v>333.76178429999999</v>
      </c>
    </row>
    <row r="23" spans="1:8" x14ac:dyDescent="0.25">
      <c r="A23" s="2" t="s">
        <v>105</v>
      </c>
      <c r="B23" s="13">
        <v>0</v>
      </c>
      <c r="C23" s="13"/>
      <c r="D23" s="9">
        <f>($D$18+SUM($D$21:D22))*B23</f>
        <v>0</v>
      </c>
    </row>
    <row r="24" spans="1:8" x14ac:dyDescent="0.25">
      <c r="A24" s="2" t="s">
        <v>61</v>
      </c>
      <c r="B24" s="13">
        <v>0.01</v>
      </c>
      <c r="C24" s="13"/>
      <c r="D24" s="9">
        <f>($D$18+SUM($D$21:D23))*B24</f>
        <v>114.591545943</v>
      </c>
      <c r="F24" s="21"/>
    </row>
    <row r="25" spans="1:8" x14ac:dyDescent="0.25">
      <c r="A25" s="2" t="s">
        <v>62</v>
      </c>
      <c r="B25" s="13">
        <v>0.01</v>
      </c>
      <c r="C25" s="13"/>
      <c r="D25" s="9">
        <f>($D$18+SUM($D$21:D24))*B25</f>
        <v>115.73746140243</v>
      </c>
      <c r="F25" s="21"/>
    </row>
    <row r="26" spans="1:8" x14ac:dyDescent="0.25">
      <c r="A26" s="2" t="s">
        <v>63</v>
      </c>
      <c r="B26" s="13">
        <v>0.03</v>
      </c>
      <c r="C26" s="13"/>
      <c r="D26" s="9">
        <f>($D$18+SUM($D$21:D25))*B26</f>
        <v>350.68450804936288</v>
      </c>
    </row>
    <row r="27" spans="1:8" x14ac:dyDescent="0.25">
      <c r="A27" s="2" t="s">
        <v>64</v>
      </c>
      <c r="B27" s="13">
        <v>0.02</v>
      </c>
      <c r="C27" s="13"/>
      <c r="D27" s="9">
        <f>($D$18+SUM($D$21:D26))*B27</f>
        <v>240.80336219389585</v>
      </c>
    </row>
    <row r="28" spans="1:8" x14ac:dyDescent="0.25">
      <c r="A28" s="2" t="s">
        <v>65</v>
      </c>
      <c r="B28" s="13">
        <v>0</v>
      </c>
      <c r="C28" s="13"/>
      <c r="D28" s="9">
        <f>($D$18+SUM($D$21:D27))*B28</f>
        <v>0</v>
      </c>
    </row>
    <row r="29" spans="1:8" x14ac:dyDescent="0.25">
      <c r="A29" s="2" t="s">
        <v>29</v>
      </c>
      <c r="B29" s="13">
        <v>0.02</v>
      </c>
      <c r="C29" s="13"/>
      <c r="D29" s="9">
        <f>($D$18+SUM($D$21:D28))*B29</f>
        <v>245.61942943777376</v>
      </c>
    </row>
    <row r="30" spans="1:8" x14ac:dyDescent="0.25">
      <c r="A30" s="2" t="s">
        <v>30</v>
      </c>
      <c r="B30" s="13">
        <v>0</v>
      </c>
      <c r="C30" s="13"/>
      <c r="D30" s="9">
        <f>($D$18+SUM($D$21:D29))*B30</f>
        <v>0</v>
      </c>
    </row>
    <row r="31" spans="1:8" x14ac:dyDescent="0.25">
      <c r="A31" s="2" t="s">
        <v>31</v>
      </c>
      <c r="B31" s="13">
        <v>0</v>
      </c>
      <c r="C31" s="13"/>
      <c r="D31" s="22">
        <f>($D$18+SUM($D$21:D30))*B31</f>
        <v>0</v>
      </c>
    </row>
    <row r="32" spans="1:8" x14ac:dyDescent="0.25">
      <c r="A32" s="2" t="s">
        <v>14</v>
      </c>
      <c r="D32" s="3">
        <f>SUM(D21:D30)</f>
        <v>1713.6909013264626</v>
      </c>
    </row>
    <row r="34" spans="1:4" x14ac:dyDescent="0.25">
      <c r="A34" s="5" t="s">
        <v>43</v>
      </c>
      <c r="B34" s="5"/>
      <c r="C34" s="5"/>
      <c r="D34" s="10">
        <v>0</v>
      </c>
    </row>
    <row r="36" spans="1:4" x14ac:dyDescent="0.25">
      <c r="A36" s="5" t="s">
        <v>125</v>
      </c>
      <c r="B36" s="5"/>
      <c r="C36" s="5"/>
      <c r="D36" s="24">
        <f>D34+D32+D18</f>
        <v>12526.590901326463</v>
      </c>
    </row>
    <row r="37" spans="1:4" x14ac:dyDescent="0.25">
      <c r="A37" s="5" t="s">
        <v>40</v>
      </c>
      <c r="D37" s="24">
        <f>D36/12</f>
        <v>1043.8825751105385</v>
      </c>
    </row>
  </sheetData>
  <mergeCells count="1">
    <mergeCell ref="G5:H5"/>
  </mergeCells>
  <phoneticPr fontId="5" type="noConversion"/>
  <pageMargins left="0.75" right="0.25" top="0.5" bottom="0.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Rollup</vt:lpstr>
      <vt:lpstr>Chairman BOC</vt:lpstr>
      <vt:lpstr>Dist 1</vt:lpstr>
      <vt:lpstr>Dist 2</vt:lpstr>
      <vt:lpstr>Dist 3</vt:lpstr>
      <vt:lpstr>Dist 4</vt:lpstr>
      <vt:lpstr>Coroner</vt:lpstr>
      <vt:lpstr>Probate Judge</vt:lpstr>
      <vt:lpstr>PT Magistrate</vt:lpstr>
      <vt:lpstr>Tax Commissioner</vt:lpstr>
      <vt:lpstr>Clerk of Court</vt:lpstr>
      <vt:lpstr>Sheriff</vt:lpstr>
      <vt:lpstr>'Chairman BOC'!Print_Area</vt:lpstr>
      <vt:lpstr>'Clerk of Court'!Print_Area</vt:lpstr>
      <vt:lpstr>Coroner!Print_Area</vt:lpstr>
      <vt:lpstr>'Dist 1'!Print_Area</vt:lpstr>
      <vt:lpstr>'Dist 2'!Print_Area</vt:lpstr>
      <vt:lpstr>'Dist 3'!Print_Area</vt:lpstr>
      <vt:lpstr>'Dist 4'!Print_Area</vt:lpstr>
      <vt:lpstr>'Probate Judge'!Print_Area</vt:lpstr>
      <vt:lpstr>'PT Magistrate'!Print_Area</vt:lpstr>
      <vt:lpstr>Rollup!Print_Area</vt:lpstr>
      <vt:lpstr>Sheriff!Print_Area</vt:lpstr>
      <vt:lpstr>'Tax Commissioner'!Print_Area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Ernie Doss</dc:creator>
  <cp:lastModifiedBy>Mckellar, Sherry</cp:lastModifiedBy>
  <cp:lastPrinted>2021-09-01T14:04:17Z</cp:lastPrinted>
  <dcterms:created xsi:type="dcterms:W3CDTF">2021-04-26T18:47:56Z</dcterms:created>
  <dcterms:modified xsi:type="dcterms:W3CDTF">2022-05-23T19:55:12Z</dcterms:modified>
</cp:coreProperties>
</file>